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20001_{174642BA-79BB-4863-B66E-E0963B8FD99A}" xr6:coauthVersionLast="36" xr6:coauthVersionMax="36" xr10:uidLastSave="{00000000-0000-0000-0000-000000000000}"/>
  <bookViews>
    <workbookView xWindow="0" yWindow="0" windowWidth="28800" windowHeight="12225" activeTab="2" xr2:uid="{2900F21D-72BD-4678-B7C2-8FA13C688C30}"/>
  </bookViews>
  <sheets>
    <sheet name="SITUATIA A SI P" sheetId="1" r:id="rId1"/>
    <sheet name="SITUATIA VUAN" sheetId="2" r:id="rId2"/>
    <sheet name="SIT DETALIATA" sheetId="3" r:id="rId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9" i="3" l="1"/>
  <c r="H99" i="3"/>
  <c r="H90" i="3"/>
  <c r="G90" i="3"/>
  <c r="H75" i="3"/>
  <c r="G75" i="3"/>
  <c r="J69" i="3"/>
  <c r="H69" i="3"/>
  <c r="J63" i="3"/>
  <c r="H63" i="3"/>
  <c r="G57" i="3"/>
  <c r="E57" i="3"/>
  <c r="L46" i="3"/>
  <c r="I46" i="3"/>
  <c r="J33" i="3"/>
  <c r="H33" i="3"/>
  <c r="G22" i="3"/>
  <c r="I17" i="3"/>
  <c r="G17" i="3"/>
  <c r="D6" i="2"/>
  <c r="D5" i="2"/>
  <c r="C7" i="2" s="1"/>
  <c r="B7" i="2" s="1"/>
  <c r="D7" i="2" s="1"/>
  <c r="E66" i="1"/>
  <c r="B66" i="1" s="1"/>
  <c r="J65" i="1"/>
  <c r="C65" i="1"/>
  <c r="J64" i="1"/>
  <c r="C64" i="1"/>
  <c r="J63" i="1"/>
  <c r="C63" i="1"/>
  <c r="B63" i="1"/>
  <c r="J62" i="1"/>
  <c r="C62" i="1"/>
  <c r="J61" i="1"/>
  <c r="C61" i="1"/>
  <c r="J60" i="1"/>
  <c r="C60" i="1"/>
  <c r="J59" i="1"/>
  <c r="C59" i="1"/>
  <c r="B59" i="1"/>
  <c r="J58" i="1"/>
  <c r="C58" i="1"/>
  <c r="J57" i="1"/>
  <c r="C57" i="1"/>
  <c r="I56" i="1"/>
  <c r="E56" i="1"/>
  <c r="C56" i="1"/>
  <c r="J52" i="1"/>
  <c r="J51" i="1"/>
  <c r="J50" i="1"/>
  <c r="B50" i="1"/>
  <c r="J49" i="1"/>
  <c r="J48" i="1"/>
  <c r="J47" i="1"/>
  <c r="J46" i="1"/>
  <c r="B46" i="1"/>
  <c r="J45" i="1"/>
  <c r="I44" i="1"/>
  <c r="J44" i="1" s="1"/>
  <c r="J43" i="1"/>
  <c r="B43" i="1"/>
  <c r="J42" i="1"/>
  <c r="J41" i="1"/>
  <c r="I40" i="1"/>
  <c r="B40" i="1"/>
  <c r="J39" i="1"/>
  <c r="B39" i="1"/>
  <c r="J38" i="1"/>
  <c r="J37" i="1"/>
  <c r="I36" i="1"/>
  <c r="I35" i="1" s="1"/>
  <c r="E36" i="1"/>
  <c r="B36" i="1"/>
  <c r="J34" i="1"/>
  <c r="J33" i="1"/>
  <c r="B33" i="1"/>
  <c r="J32" i="1"/>
  <c r="J31" i="1"/>
  <c r="J30" i="1"/>
  <c r="J29" i="1"/>
  <c r="B29" i="1"/>
  <c r="J28" i="1"/>
  <c r="J27" i="1"/>
  <c r="I26" i="1"/>
  <c r="B26" i="1"/>
  <c r="J25" i="1"/>
  <c r="J24" i="1"/>
  <c r="J23" i="1"/>
  <c r="J22" i="1"/>
  <c r="B22" i="1"/>
  <c r="J21" i="1"/>
  <c r="J20" i="1"/>
  <c r="J19" i="1"/>
  <c r="J18" i="1"/>
  <c r="I18" i="1"/>
  <c r="B18" i="1"/>
  <c r="J17" i="1"/>
  <c r="J16" i="1"/>
  <c r="J15" i="1"/>
  <c r="B15" i="1"/>
  <c r="J14" i="1"/>
  <c r="B14" i="1"/>
  <c r="J13" i="1"/>
  <c r="J12" i="1"/>
  <c r="J11" i="1"/>
  <c r="B11" i="1"/>
  <c r="J10" i="1"/>
  <c r="I10" i="1"/>
  <c r="I9" i="1"/>
  <c r="B9" i="1"/>
  <c r="J35" i="1" l="1"/>
  <c r="J9" i="1"/>
  <c r="B12" i="1"/>
  <c r="B16" i="1"/>
  <c r="B19" i="1"/>
  <c r="B23" i="1"/>
  <c r="J26" i="1"/>
  <c r="B30" i="1"/>
  <c r="B34" i="1"/>
  <c r="J40" i="1"/>
  <c r="B44" i="1"/>
  <c r="B47" i="1"/>
  <c r="B51" i="1"/>
  <c r="J56" i="1"/>
  <c r="B60" i="1"/>
  <c r="B64" i="1"/>
  <c r="I8" i="1"/>
  <c r="G40" i="1" s="1"/>
  <c r="B10" i="1"/>
  <c r="B13" i="1"/>
  <c r="B17" i="1"/>
  <c r="B20" i="1"/>
  <c r="B24" i="1"/>
  <c r="B27" i="1"/>
  <c r="B31" i="1"/>
  <c r="B35" i="1"/>
  <c r="B37" i="1"/>
  <c r="B41" i="1"/>
  <c r="B48" i="1"/>
  <c r="B52" i="1"/>
  <c r="B57" i="1"/>
  <c r="B61" i="1"/>
  <c r="B65" i="1"/>
  <c r="B21" i="1"/>
  <c r="B25" i="1"/>
  <c r="B28" i="1"/>
  <c r="B32" i="1"/>
  <c r="B38" i="1"/>
  <c r="B42" i="1"/>
  <c r="B45" i="1"/>
  <c r="B49" i="1"/>
  <c r="B56" i="1"/>
  <c r="B58" i="1"/>
  <c r="B62" i="1"/>
  <c r="G56" i="1" l="1"/>
  <c r="G18" i="1"/>
  <c r="G26" i="1"/>
  <c r="G35" i="1"/>
  <c r="G63" i="1"/>
  <c r="G59" i="1"/>
  <c r="C52" i="1"/>
  <c r="G50" i="1"/>
  <c r="C48" i="1"/>
  <c r="G46" i="1"/>
  <c r="G43" i="1"/>
  <c r="C41" i="1"/>
  <c r="C37" i="1"/>
  <c r="C35" i="1"/>
  <c r="C36" i="1" s="1"/>
  <c r="G33" i="1"/>
  <c r="C31" i="1"/>
  <c r="G29" i="1"/>
  <c r="C27" i="1"/>
  <c r="C24" i="1"/>
  <c r="G22" i="1"/>
  <c r="C20" i="1"/>
  <c r="C17" i="1"/>
  <c r="G15" i="1"/>
  <c r="C13" i="1"/>
  <c r="G11" i="1"/>
  <c r="C10" i="1"/>
  <c r="J8" i="1"/>
  <c r="I66" i="1"/>
  <c r="G62" i="1"/>
  <c r="G58" i="1"/>
  <c r="C51" i="1"/>
  <c r="G49" i="1"/>
  <c r="C47" i="1"/>
  <c r="G45" i="1"/>
  <c r="C44" i="1"/>
  <c r="G42" i="1"/>
  <c r="G39" i="1"/>
  <c r="G38" i="1"/>
  <c r="C34" i="1"/>
  <c r="G32" i="1"/>
  <c r="C30" i="1"/>
  <c r="G28" i="1"/>
  <c r="G25" i="1"/>
  <c r="C23" i="1"/>
  <c r="G21" i="1"/>
  <c r="C19" i="1"/>
  <c r="C16" i="1"/>
  <c r="G14" i="1"/>
  <c r="C12" i="1"/>
  <c r="G60" i="1"/>
  <c r="C49" i="1"/>
  <c r="C45" i="1"/>
  <c r="C32" i="1"/>
  <c r="C28" i="1"/>
  <c r="C25" i="1"/>
  <c r="G23" i="1"/>
  <c r="C21" i="1"/>
  <c r="G19" i="1"/>
  <c r="C14" i="1"/>
  <c r="G65" i="1"/>
  <c r="G61" i="1"/>
  <c r="G57" i="1"/>
  <c r="G52" i="1"/>
  <c r="C50" i="1"/>
  <c r="G48" i="1"/>
  <c r="C46" i="1"/>
  <c r="C43" i="1"/>
  <c r="G41" i="1"/>
  <c r="C40" i="1"/>
  <c r="G37" i="1"/>
  <c r="C33" i="1"/>
  <c r="G31" i="1"/>
  <c r="C29" i="1"/>
  <c r="G27" i="1"/>
  <c r="C26" i="1"/>
  <c r="G24" i="1"/>
  <c r="C22" i="1"/>
  <c r="G20" i="1"/>
  <c r="G17" i="1"/>
  <c r="C15" i="1"/>
  <c r="G13" i="1"/>
  <c r="C11" i="1"/>
  <c r="G10" i="1"/>
  <c r="C9" i="1"/>
  <c r="G64" i="1"/>
  <c r="G51" i="1"/>
  <c r="G47" i="1"/>
  <c r="G44" i="1"/>
  <c r="C42" i="1"/>
  <c r="C38" i="1"/>
  <c r="G36" i="1"/>
  <c r="G34" i="1"/>
  <c r="G30" i="1"/>
  <c r="C18" i="1"/>
  <c r="G16" i="1"/>
  <c r="G12" i="1"/>
  <c r="G9" i="1"/>
  <c r="J66" i="1" l="1"/>
  <c r="F64" i="1"/>
  <c r="F60" i="1"/>
  <c r="F51" i="1"/>
  <c r="F47" i="1"/>
  <c r="F44" i="1"/>
  <c r="F36" i="1"/>
  <c r="F34" i="1"/>
  <c r="F30" i="1"/>
  <c r="F23" i="1"/>
  <c r="F19" i="1"/>
  <c r="F16" i="1"/>
  <c r="F12" i="1"/>
  <c r="F10" i="1"/>
  <c r="F63" i="1"/>
  <c r="F59" i="1"/>
  <c r="F50" i="1"/>
  <c r="F46" i="1"/>
  <c r="F43" i="1"/>
  <c r="F33" i="1"/>
  <c r="F29" i="1"/>
  <c r="F22" i="1"/>
  <c r="F15" i="1"/>
  <c r="F11" i="1"/>
  <c r="F57" i="1"/>
  <c r="F52" i="1"/>
  <c r="F48" i="1"/>
  <c r="F37" i="1"/>
  <c r="F31" i="1"/>
  <c r="F17" i="1"/>
  <c r="F13" i="1"/>
  <c r="F66" i="1"/>
  <c r="F62" i="1"/>
  <c r="F58" i="1"/>
  <c r="F49" i="1"/>
  <c r="F45" i="1"/>
  <c r="F42" i="1"/>
  <c r="F39" i="1"/>
  <c r="F38" i="1"/>
  <c r="F32" i="1"/>
  <c r="F28" i="1"/>
  <c r="F25" i="1"/>
  <c r="F21" i="1"/>
  <c r="F14" i="1"/>
  <c r="F65" i="1"/>
  <c r="F61" i="1"/>
  <c r="F41" i="1"/>
  <c r="F27" i="1"/>
  <c r="F24" i="1"/>
  <c r="F20" i="1"/>
  <c r="F40" i="1"/>
  <c r="F9" i="1"/>
  <c r="F35" i="1"/>
  <c r="F18" i="1"/>
  <c r="F26" i="1"/>
  <c r="F56" i="1"/>
</calcChain>
</file>

<file path=xl/sharedStrings.xml><?xml version="1.0" encoding="utf-8"?>
<sst xmlns="http://schemas.openxmlformats.org/spreadsheetml/2006/main" count="451" uniqueCount="185">
  <si>
    <t>Anexa 1</t>
  </si>
  <si>
    <t>FDI Capital Plus</t>
  </si>
  <si>
    <t>Situaţia activelor şi obligaţiilor fondului</t>
  </si>
  <si>
    <t>Denumire element</t>
  </si>
  <si>
    <t>Începutul perioadei de raportare</t>
  </si>
  <si>
    <t>Sfârşitul perioadei de raportare</t>
  </si>
  <si>
    <t>Diferenţe</t>
  </si>
  <si>
    <t>31.12.2007</t>
  </si>
  <si>
    <t>30.06.2008</t>
  </si>
  <si>
    <t>(lei)</t>
  </si>
  <si>
    <t>% din activ net</t>
  </si>
  <si>
    <t>% din activ total</t>
  </si>
  <si>
    <t>Valută</t>
  </si>
  <si>
    <t>Lei</t>
  </si>
  <si>
    <t>I Total active</t>
  </si>
  <si>
    <t>RON</t>
  </si>
  <si>
    <r>
      <t xml:space="preserve">1. </t>
    </r>
    <r>
      <rPr>
        <sz val="10"/>
        <rFont val="Arial"/>
        <family val="2"/>
      </rPr>
      <t>Valori mobiliare si instrumente ale pietei monetare, din care:</t>
    </r>
  </si>
  <si>
    <r>
      <t xml:space="preserve">1.1. </t>
    </r>
    <r>
      <rPr>
        <sz val="10"/>
        <rFont val="Arial"/>
        <family val="2"/>
      </rPr>
      <t>valori mobiliare si instrumente ale pietei monetare admise sau tranzactionate pe o piata din Romania, din care:</t>
    </r>
  </si>
  <si>
    <t xml:space="preserve">                     - actiuni</t>
  </si>
  <si>
    <t xml:space="preserve">                     - alte valori mobiliare asimilate actiunilor (drepturi de preferinta)</t>
  </si>
  <si>
    <t xml:space="preserve">                     - obligatiuni municipale</t>
  </si>
  <si>
    <t xml:space="preserve">                     - obligatiuni corporatiste</t>
  </si>
  <si>
    <t xml:space="preserve">                     - alte titluri de creanta</t>
  </si>
  <si>
    <t xml:space="preserve">                     - alte valori mobiliare </t>
  </si>
  <si>
    <t xml:space="preserve">                     - instrumente ale pietei monetare</t>
  </si>
  <si>
    <r>
      <t>1.2.</t>
    </r>
    <r>
      <rPr>
        <sz val="10"/>
        <rFont val="Arial"/>
        <family val="2"/>
      </rPr>
      <t xml:space="preserve"> valori mobiliare si instrumente ale pietei monetare admise sau tranzactionate pe o piata reglementata dintr-un stat membru, din care:</t>
    </r>
  </si>
  <si>
    <t xml:space="preserve">                     - alte valori mobiliare asimilate actiunilor</t>
  </si>
  <si>
    <r>
      <t>1.3.</t>
    </r>
    <r>
      <rPr>
        <sz val="10"/>
        <rFont val="Arial"/>
        <family val="2"/>
      </rPr>
      <t xml:space="preserve"> valori mobiliare si instrumente ale pietei monetare admise la cota oficiala a unei burse dintr-un stat nemembru sau negociate pe o alta piata reglementata dintr-un stat membru, care opereaza in mod regulat si este recunoscuta se deschisa publicului, aprobata de CNVM, din care:</t>
    </r>
  </si>
  <si>
    <r>
      <t>2.</t>
    </r>
    <r>
      <rPr>
        <sz val="10"/>
        <rFont val="Arial"/>
        <family val="2"/>
      </rPr>
      <t xml:space="preserve"> valori mobiliare nou emise</t>
    </r>
  </si>
  <si>
    <r>
      <t>3.</t>
    </r>
    <r>
      <rPr>
        <sz val="10"/>
        <rFont val="Arial"/>
        <family val="2"/>
      </rPr>
      <t xml:space="preserve"> alte valori mobiliare si instrumente ale pietei monetare mentionate la art. 102 (1) lit a) din Ledea 297/2004, din care:</t>
    </r>
  </si>
  <si>
    <t>Valori mobiliare netranzactionate pe o piata reglementata</t>
  </si>
  <si>
    <t xml:space="preserve">                     - obligatiuni</t>
  </si>
  <si>
    <t>Instrumente ale pietei monetare</t>
  </si>
  <si>
    <r>
      <t>4.</t>
    </r>
    <r>
      <rPr>
        <sz val="10"/>
        <rFont val="Arial"/>
        <family val="2"/>
      </rPr>
      <t xml:space="preserve"> Depozite bancare, din care:</t>
    </r>
  </si>
  <si>
    <r>
      <t xml:space="preserve">4.1. </t>
    </r>
    <r>
      <rPr>
        <sz val="10"/>
        <rFont val="Arial"/>
        <family val="2"/>
      </rPr>
      <t>depozite bancare constituite la institutii de credit din Romania</t>
    </r>
  </si>
  <si>
    <r>
      <t>4.2.</t>
    </r>
    <r>
      <rPr>
        <sz val="10"/>
        <rFont val="Arial"/>
        <family val="2"/>
      </rPr>
      <t xml:space="preserve"> depozite bancare constituite la institutii de credit dintr-un stat membru</t>
    </r>
  </si>
  <si>
    <r>
      <t xml:space="preserve">4.3. </t>
    </r>
    <r>
      <rPr>
        <sz val="10"/>
        <rFont val="Arial"/>
        <family val="2"/>
      </rPr>
      <t>depozite bancare constituite la institutii de credit dintr-un stat nemembru</t>
    </r>
  </si>
  <si>
    <r>
      <t>5.</t>
    </r>
    <r>
      <rPr>
        <sz val="10"/>
        <rFont val="Arial"/>
        <family val="2"/>
      </rPr>
      <t xml:space="preserve"> Instrumente financiare derivate tranzactionate pe o piata reglementata:</t>
    </r>
  </si>
  <si>
    <r>
      <t xml:space="preserve">5.1. </t>
    </r>
    <r>
      <rPr>
        <sz val="10"/>
        <rFont val="Arial"/>
        <family val="2"/>
      </rPr>
      <t>instrumente financiare derivate tranzactionate pe o piata reglementata din Romania</t>
    </r>
  </si>
  <si>
    <r>
      <t>5.2.</t>
    </r>
    <r>
      <rPr>
        <sz val="10"/>
        <rFont val="Arial"/>
        <family val="2"/>
      </rPr>
      <t xml:space="preserve"> instrumente financiare derivate tranzactionate pe o piata reglementata dintr-un stat membru</t>
    </r>
  </si>
  <si>
    <r>
      <t xml:space="preserve">5.3. </t>
    </r>
    <r>
      <rPr>
        <sz val="10"/>
        <rFont val="Arial"/>
        <family val="2"/>
      </rPr>
      <t>instrumente financiare derivate tranzactionate pe o piata reglementata dintr-un stat nemembru</t>
    </r>
  </si>
  <si>
    <r>
      <t xml:space="preserve">5.4. </t>
    </r>
    <r>
      <rPr>
        <sz val="10"/>
        <rFont val="Arial"/>
        <family val="2"/>
      </rPr>
      <t>instrumente financiare derivate negociate in afara pietelor reglementate</t>
    </r>
  </si>
  <si>
    <r>
      <t>6.</t>
    </r>
    <r>
      <rPr>
        <sz val="10"/>
        <rFont val="Arial"/>
        <family val="2"/>
      </rPr>
      <t xml:space="preserve"> Conturi curente si numerar</t>
    </r>
  </si>
  <si>
    <r>
      <t>7.</t>
    </r>
    <r>
      <rPr>
        <sz val="10"/>
        <rFont val="Arial"/>
        <family val="2"/>
      </rPr>
      <t xml:space="preserve"> Instrumente ale pietei monetare, altele decat cele tranzactionate pe o piata reglementata, conform art. 101 alin. (1) lit. g) din Legea 297/2004</t>
    </r>
  </si>
  <si>
    <r>
      <t>8.</t>
    </r>
    <r>
      <rPr>
        <sz val="10"/>
        <rFont val="Arial"/>
        <family val="2"/>
      </rPr>
      <t xml:space="preserve"> Titluri de participare ale AOPC/OPCVM</t>
    </r>
  </si>
  <si>
    <r>
      <t>9.</t>
    </r>
    <r>
      <rPr>
        <sz val="10"/>
        <rFont val="Arial"/>
        <family val="2"/>
      </rPr>
      <t xml:space="preserve"> Alte active(sume în tranzit, sume la distribuitori, sume la SSIF etc.)</t>
    </r>
  </si>
  <si>
    <t>II Total obligaţii</t>
  </si>
  <si>
    <t>1. Cheltuieli pentru plata comisioanelor datorate SAI</t>
  </si>
  <si>
    <t>2. Cheltuieli pentru plata comisioanelor datorate depozitarului</t>
  </si>
  <si>
    <t>3. Cheltuieli cu comisioanele datorate intermediarilor</t>
  </si>
  <si>
    <t>4. Cheltuieli cu comisioanele de rulaj si alte servicii bancare</t>
  </si>
  <si>
    <t>5. Cheltuieli cu dobanzile</t>
  </si>
  <si>
    <t>6. Cheltuieli de emisiune</t>
  </si>
  <si>
    <t>7. Cheltuieli cu plata comisioanelor/tarifelor datorate CNVM</t>
  </si>
  <si>
    <t>8. Cheltuieli cu auditul financiar</t>
  </si>
  <si>
    <t>9. Alte cheltuieli aprobate</t>
  </si>
  <si>
    <t>III Valoarea activului net (I-II)</t>
  </si>
  <si>
    <t>Intocmit</t>
  </si>
  <si>
    <t>Compartiment Control Intern</t>
  </si>
  <si>
    <t>Director General</t>
  </si>
  <si>
    <t>Radu Buzea</t>
  </si>
  <si>
    <t>Gusta Horia</t>
  </si>
  <si>
    <t>Eugen Voicu</t>
  </si>
  <si>
    <t>Anexa 2</t>
  </si>
  <si>
    <t>Situaţia valorii unitare a activului net</t>
  </si>
  <si>
    <t>Sfarsitul perioadei de          raportare                                       (30.06.2008)</t>
  </si>
  <si>
    <t>Inceputul perioadei de raportare                                 (31.12.2007)</t>
  </si>
  <si>
    <t>Valoare activ net</t>
  </si>
  <si>
    <t>Număr de unităţi de fond în circulaţie</t>
  </si>
  <si>
    <t>Valoarea unitară a activului net</t>
  </si>
  <si>
    <t xml:space="preserve">CAPITAL PLUS - Situaţia detaliată a investitiilor la data de </t>
  </si>
  <si>
    <t>I. Valori mobiliare admise sau tranzactionate pe o piata reglementata in Romania:</t>
  </si>
  <si>
    <t xml:space="preserve">1. Actiuni </t>
  </si>
  <si>
    <t>Emitent</t>
  </si>
  <si>
    <t>Simbol acţiune</t>
  </si>
  <si>
    <t>Data ultimei şedinţe în care s-a tranzacţionat</t>
  </si>
  <si>
    <t>Nr. acţiuni deţinute</t>
  </si>
  <si>
    <t>Valoare nominală</t>
  </si>
  <si>
    <t xml:space="preserve">Valoare acţiune </t>
  </si>
  <si>
    <t xml:space="preserve">Valoare  totală </t>
  </si>
  <si>
    <t xml:space="preserve">Pondere în capitalul social al emitentului </t>
  </si>
  <si>
    <t>Pondere în activul total al fondului</t>
  </si>
  <si>
    <t>lei</t>
  </si>
  <si>
    <t>%</t>
  </si>
  <si>
    <t>ALRO SLATINA</t>
  </si>
  <si>
    <t>ALR</t>
  </si>
  <si>
    <t xml:space="preserve">BANCA ROMANA DE DEZVOLTARE </t>
  </si>
  <si>
    <t>BRD</t>
  </si>
  <si>
    <t>SIF 1 BANAT CRISANA</t>
  </si>
  <si>
    <t>SIF1</t>
  </si>
  <si>
    <t xml:space="preserve">SIF 2 MOLDOVA </t>
  </si>
  <si>
    <t>SIF2</t>
  </si>
  <si>
    <t xml:space="preserve">SIF 3 TRANSILVANIA </t>
  </si>
  <si>
    <t>SIF3</t>
  </si>
  <si>
    <t>SIF 4 MUNTENIA</t>
  </si>
  <si>
    <t>SIF4</t>
  </si>
  <si>
    <t xml:space="preserve">SIF 5 OLTENIA </t>
  </si>
  <si>
    <t>SIF5</t>
  </si>
  <si>
    <t>PRODPLAST</t>
  </si>
  <si>
    <t>PPL</t>
  </si>
  <si>
    <t>BANCA TRANSILVANIA</t>
  </si>
  <si>
    <t>TLV</t>
  </si>
  <si>
    <t>Total</t>
  </si>
  <si>
    <t>2.Drepturi de preferinta</t>
  </si>
  <si>
    <t xml:space="preserve">Simbol </t>
  </si>
  <si>
    <t>Nr. drepturi deţinute</t>
  </si>
  <si>
    <t>Valoare unitara</t>
  </si>
  <si>
    <t>DREPTURI DE PREFERINTA TERAPLAST</t>
  </si>
  <si>
    <t>TRPR01</t>
  </si>
  <si>
    <t>4. Obligatiuni emise de catre administratia publica locala cotate</t>
  </si>
  <si>
    <t>Nr. titluri</t>
  </si>
  <si>
    <t>Data achiziţiei</t>
  </si>
  <si>
    <t>Data scadenţei cuponului</t>
  </si>
  <si>
    <t>Valoare iniţială(pt. perioada cupon)</t>
  </si>
  <si>
    <t>Crestere zilnica</t>
  </si>
  <si>
    <t>Dobânda cumulată</t>
  </si>
  <si>
    <t>Valoare actualizată</t>
  </si>
  <si>
    <t>Pondere in total obligatiuni ale unui emitent</t>
  </si>
  <si>
    <t>Pondere în total activ</t>
  </si>
  <si>
    <t>Obligatiuni Eforie</t>
  </si>
  <si>
    <t>Primaria Oradea 2</t>
  </si>
  <si>
    <t>Primaria Bacau 2</t>
  </si>
  <si>
    <t>Primaria Timisoara</t>
  </si>
  <si>
    <t>Obligatiuni Medgidia</t>
  </si>
  <si>
    <t>5. Obligatiuni corporative cotate</t>
  </si>
  <si>
    <t xml:space="preserve"> Obligatiuni corporative denominate RON</t>
  </si>
  <si>
    <t>Simbol obligaţiune</t>
  </si>
  <si>
    <t>Nr. obligatiuni deţinute</t>
  </si>
  <si>
    <t xml:space="preserve">Dobânda cumulată </t>
  </si>
  <si>
    <t>Banca intermediara</t>
  </si>
  <si>
    <t>Banca Mondiala</t>
  </si>
  <si>
    <t>IBRD09</t>
  </si>
  <si>
    <t>INTERCAPITAL INVEST</t>
  </si>
  <si>
    <t>Banca Carpatica</t>
  </si>
  <si>
    <t>BCC09</t>
  </si>
  <si>
    <t>BT SECURITIES</t>
  </si>
  <si>
    <t>Obligatiuni Procredit Bank</t>
  </si>
  <si>
    <t>PRCR09</t>
  </si>
  <si>
    <t>BCR SECURITIES</t>
  </si>
  <si>
    <t>Obligatiuni International Leasing</t>
  </si>
  <si>
    <t>YTLS10</t>
  </si>
  <si>
    <t>Obligatiuni BCR</t>
  </si>
  <si>
    <t>BCR09</t>
  </si>
  <si>
    <t>Obligatiuni BEI</t>
  </si>
  <si>
    <t>EIB14</t>
  </si>
  <si>
    <t>ABN-AMRO SECURITIES</t>
  </si>
  <si>
    <t>II. Alte valori mobiliare si instrumente ale pietei monetare mentionate la art. 102(1) lit. a) din Legea 297/2004</t>
  </si>
  <si>
    <t>Valoare acţiune /Pret referinta</t>
  </si>
  <si>
    <t xml:space="preserve">Valoare (actualizata) totală </t>
  </si>
  <si>
    <t>SANEVIT</t>
  </si>
  <si>
    <t>SC BUCURESTI TURISM SA</t>
  </si>
  <si>
    <t>ANA IMEP SA PITESTI</t>
  </si>
  <si>
    <t>2. Obligatiuni corporative</t>
  </si>
  <si>
    <t>Obligatiuni Estima Finance</t>
  </si>
  <si>
    <t>Obligatiuni Fortuna Leasing</t>
  </si>
  <si>
    <t>3. Obligatiuni municipale</t>
  </si>
  <si>
    <t>Obligatiuni Herculane</t>
  </si>
  <si>
    <t>4. Instrumente ale pietei monetare</t>
  </si>
  <si>
    <t>Data scadenta</t>
  </si>
  <si>
    <t>Valoare iniţială</t>
  </si>
  <si>
    <t>Dobanda zilnica</t>
  </si>
  <si>
    <t>SC Phoenix International Co Exim</t>
  </si>
  <si>
    <t>5.  Instrumente ale pietei monetare altele decat cele tranzactionate pe o piata reglementate conf. art. 101 lit. g din LG. 297/2004</t>
  </si>
  <si>
    <t>Cert de trez  RO0809CTN029</t>
  </si>
  <si>
    <t>III. Depozite bancare</t>
  </si>
  <si>
    <t>Denumire bancă</t>
  </si>
  <si>
    <t>Data constituirii</t>
  </si>
  <si>
    <t>Scadenţa</t>
  </si>
  <si>
    <t>Dobânda zilnică</t>
  </si>
  <si>
    <t xml:space="preserve">Pondere în total activ </t>
  </si>
  <si>
    <t>PIRAEUS</t>
  </si>
  <si>
    <t>BANC POST</t>
  </si>
  <si>
    <t xml:space="preserve">IV. Valori mobiliare nou emise </t>
  </si>
  <si>
    <t xml:space="preserve"> Obligatiuni</t>
  </si>
  <si>
    <t>Obligatiuni Hunedoara</t>
  </si>
  <si>
    <t>Obligatiuni Oravita</t>
  </si>
  <si>
    <t>V. Valori mobiliare si instrumente ale pietei monetare admise sau tranzactionate pe o piata reglementata dintr-un stat membru, din care :</t>
  </si>
  <si>
    <t xml:space="preserve">1. Obligatiuni cotate corporative  </t>
  </si>
  <si>
    <t>ERSTE BANK</t>
  </si>
  <si>
    <t>TOTAL</t>
  </si>
  <si>
    <t>VI. Titluri de participare la alte OPCVM-uri</t>
  </si>
  <si>
    <t>OPCVM</t>
  </si>
  <si>
    <t>VALOARE UI</t>
  </si>
  <si>
    <t>VALUARE ACTUALIZATA</t>
  </si>
  <si>
    <t>FDI ORIZONT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</si>
</sst>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-* #,##0.000000\ _l_e_i_-;\-* #,##0.000000\ _l_e_i_-;_-* &quot;-&quot;??\ _l_e_i_-;_-@_-"/>
    <numFmt numFmtId="165" formatCode="#,##0.000000"/>
    <numFmt numFmtId="166" formatCode="[$-409]d\-mmm\-yy;@"/>
    <numFmt numFmtId="167" formatCode="0.0000"/>
    <numFmt numFmtId="168" formatCode="0.0000%"/>
    <numFmt numFmtId="169" formatCode="_(* #,##0_);_(* \(#,##0\);_(* &quot;-&quot;??_);_(@_)"/>
    <numFmt numFmtId="170" formatCode="[$-409]dd\-mmm\-yy;@"/>
    <numFmt numFmtId="171" formatCode="0.000%"/>
    <numFmt numFmtId="172" formatCode="[$-409]d\-m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</font>
    <font>
      <b/>
      <sz val="6"/>
      <name val="Arial"/>
      <family val="2"/>
    </font>
    <font>
      <sz val="6"/>
      <name val="Arial"/>
      <family val="2"/>
    </font>
    <font>
      <sz val="10"/>
      <name val="Arial"/>
    </font>
    <font>
      <b/>
      <i/>
      <sz val="6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7" fillId="0" borderId="0"/>
    <xf numFmtId="43" fontId="7" fillId="0" borderId="0" applyFont="0" applyFill="0" applyBorder="0" applyAlignment="0" applyProtection="0"/>
  </cellStyleXfs>
  <cellXfs count="235">
    <xf numFmtId="0" fontId="0" fillId="0" borderId="0" xfId="0"/>
    <xf numFmtId="0" fontId="2" fillId="0" borderId="0" xfId="0" applyFont="1"/>
    <xf numFmtId="10" fontId="2" fillId="0" borderId="0" xfId="2" applyNumberFormat="1" applyFont="1"/>
    <xf numFmtId="43" fontId="2" fillId="0" borderId="0" xfId="1" applyFont="1"/>
    <xf numFmtId="10" fontId="2" fillId="0" borderId="0" xfId="2" applyNumberFormat="1" applyFont="1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3" fillId="0" borderId="0" xfId="0" applyFont="1"/>
    <xf numFmtId="10" fontId="3" fillId="0" borderId="0" xfId="2" applyNumberFormat="1" applyFont="1" applyAlignment="1"/>
    <xf numFmtId="0" fontId="3" fillId="0" borderId="0" xfId="0" applyFont="1" applyAlignment="1"/>
    <xf numFmtId="43" fontId="3" fillId="0" borderId="0" xfId="1" applyFont="1" applyAlignment="1"/>
    <xf numFmtId="10" fontId="3" fillId="0" borderId="0" xfId="2" applyNumberFormat="1" applyFont="1" applyAlignment="1">
      <alignment horizontal="center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10" fontId="2" fillId="0" borderId="8" xfId="2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3" fontId="2" fillId="0" borderId="8" xfId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 wrapText="1"/>
    </xf>
    <xf numFmtId="10" fontId="2" fillId="0" borderId="11" xfId="2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43" fontId="2" fillId="0" borderId="11" xfId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43" fontId="3" fillId="0" borderId="0" xfId="0" applyNumberFormat="1" applyFont="1" applyAlignment="1"/>
    <xf numFmtId="0" fontId="3" fillId="0" borderId="10" xfId="0" applyFont="1" applyBorder="1" applyAlignment="1">
      <alignment horizontal="left" vertical="top" wrapText="1"/>
    </xf>
    <xf numFmtId="43" fontId="3" fillId="0" borderId="11" xfId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3" fontId="2" fillId="0" borderId="5" xfId="0" applyNumberFormat="1" applyFont="1" applyFill="1" applyBorder="1" applyAlignment="1">
      <alignment horizontal="center" vertical="center"/>
    </xf>
    <xf numFmtId="43" fontId="2" fillId="0" borderId="5" xfId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10" fontId="3" fillId="0" borderId="0" xfId="2" applyNumberFormat="1" applyFont="1" applyBorder="1" applyAlignment="1">
      <alignment horizontal="left" vertical="top" wrapText="1"/>
    </xf>
    <xf numFmtId="10" fontId="2" fillId="0" borderId="0" xfId="2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top" wrapText="1"/>
    </xf>
    <xf numFmtId="43" fontId="2" fillId="0" borderId="0" xfId="1" applyFont="1" applyFill="1" applyBorder="1" applyAlignment="1">
      <alignment horizontal="right" vertical="center"/>
    </xf>
    <xf numFmtId="10" fontId="2" fillId="0" borderId="0" xfId="2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43" fontId="2" fillId="0" borderId="0" xfId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10" fontId="2" fillId="0" borderId="2" xfId="2" applyNumberFormat="1" applyFont="1" applyBorder="1" applyAlignment="1">
      <alignment horizontal="left" vertical="top" wrapText="1"/>
    </xf>
    <xf numFmtId="10" fontId="2" fillId="0" borderId="2" xfId="2" applyNumberFormat="1" applyFont="1" applyFill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/>
    </xf>
    <xf numFmtId="43" fontId="2" fillId="0" borderId="2" xfId="1" applyFont="1" applyFill="1" applyBorder="1" applyAlignment="1">
      <alignment horizontal="right" vertical="center"/>
    </xf>
    <xf numFmtId="10" fontId="2" fillId="0" borderId="2" xfId="2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43" fontId="2" fillId="0" borderId="11" xfId="1" applyFont="1" applyBorder="1" applyAlignment="1">
      <alignment horizontal="center"/>
    </xf>
    <xf numFmtId="43" fontId="2" fillId="0" borderId="3" xfId="1" applyFont="1" applyFill="1" applyBorder="1" applyAlignment="1">
      <alignment horizontal="center" vertical="center"/>
    </xf>
    <xf numFmtId="10" fontId="2" fillId="0" borderId="11" xfId="2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/>
    </xf>
    <xf numFmtId="43" fontId="2" fillId="0" borderId="12" xfId="1" applyFont="1" applyFill="1" applyBorder="1" applyAlignment="1">
      <alignment horizontal="center" vertical="center"/>
    </xf>
    <xf numFmtId="10" fontId="3" fillId="0" borderId="5" xfId="2" applyNumberFormat="1" applyFont="1" applyBorder="1" applyAlignment="1">
      <alignment vertical="top" wrapText="1"/>
    </xf>
    <xf numFmtId="3" fontId="2" fillId="0" borderId="5" xfId="0" applyNumberFormat="1" applyFont="1" applyFill="1" applyBorder="1" applyAlignment="1">
      <alignment horizontal="right" vertical="center"/>
    </xf>
    <xf numFmtId="43" fontId="2" fillId="0" borderId="5" xfId="1" applyFont="1" applyFill="1" applyBorder="1" applyAlignment="1">
      <alignment horizontal="right" vertical="center"/>
    </xf>
    <xf numFmtId="10" fontId="2" fillId="0" borderId="5" xfId="2" applyNumberFormat="1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10" fontId="3" fillId="0" borderId="0" xfId="2" applyNumberFormat="1" applyFont="1"/>
    <xf numFmtId="43" fontId="3" fillId="0" borderId="0" xfId="1" applyFont="1"/>
    <xf numFmtId="0" fontId="2" fillId="0" borderId="0" xfId="0" applyFont="1" applyAlignment="1">
      <alignment horizontal="right"/>
    </xf>
    <xf numFmtId="0" fontId="2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43" fontId="2" fillId="0" borderId="11" xfId="1" applyFont="1" applyFill="1" applyBorder="1" applyAlignment="1">
      <alignment horizontal="right" vertical="center"/>
    </xf>
    <xf numFmtId="4" fontId="2" fillId="0" borderId="12" xfId="1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vertical="top" wrapText="1"/>
    </xf>
    <xf numFmtId="164" fontId="2" fillId="0" borderId="11" xfId="1" applyNumberFormat="1" applyFont="1" applyFill="1" applyBorder="1" applyAlignment="1">
      <alignment horizontal="right" vertical="center"/>
    </xf>
    <xf numFmtId="165" fontId="2" fillId="0" borderId="17" xfId="0" applyNumberFormat="1" applyFont="1" applyFill="1" applyBorder="1"/>
    <xf numFmtId="0" fontId="3" fillId="0" borderId="18" xfId="0" applyFont="1" applyBorder="1" applyAlignment="1">
      <alignment vertical="top" wrapText="1"/>
    </xf>
    <xf numFmtId="4" fontId="2" fillId="0" borderId="6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Continuous"/>
    </xf>
    <xf numFmtId="0" fontId="5" fillId="0" borderId="0" xfId="3" applyFont="1" applyBorder="1"/>
    <xf numFmtId="0" fontId="6" fillId="0" borderId="0" xfId="3" applyFont="1" applyBorder="1"/>
    <xf numFmtId="166" fontId="6" fillId="0" borderId="0" xfId="3" applyNumberFormat="1" applyFont="1" applyBorder="1"/>
    <xf numFmtId="166" fontId="5" fillId="0" borderId="0" xfId="3" applyNumberFormat="1" applyFont="1" applyBorder="1"/>
    <xf numFmtId="15" fontId="5" fillId="0" borderId="0" xfId="3" applyNumberFormat="1" applyFont="1" applyBorder="1"/>
    <xf numFmtId="3" fontId="6" fillId="0" borderId="0" xfId="3" applyNumberFormat="1" applyFont="1" applyBorder="1"/>
    <xf numFmtId="0" fontId="5" fillId="0" borderId="11" xfId="3" applyFont="1" applyBorder="1" applyAlignment="1">
      <alignment horizontal="center" vertical="center" wrapText="1"/>
    </xf>
    <xf numFmtId="166" fontId="5" fillId="0" borderId="11" xfId="3" applyNumberFormat="1" applyFont="1" applyBorder="1" applyAlignment="1">
      <alignment horizontal="center" vertical="center" wrapText="1"/>
    </xf>
    <xf numFmtId="0" fontId="6" fillId="0" borderId="11" xfId="3" applyFont="1" applyBorder="1"/>
    <xf numFmtId="166" fontId="6" fillId="0" borderId="11" xfId="3" applyNumberFormat="1" applyFont="1" applyBorder="1"/>
    <xf numFmtId="0" fontId="6" fillId="0" borderId="11" xfId="3" applyFont="1" applyBorder="1" applyAlignment="1">
      <alignment horizontal="center"/>
    </xf>
    <xf numFmtId="167" fontId="6" fillId="0" borderId="0" xfId="3" applyNumberFormat="1" applyFont="1" applyBorder="1"/>
    <xf numFmtId="166" fontId="6" fillId="0" borderId="11" xfId="4" applyNumberFormat="1" applyFont="1" applyBorder="1"/>
    <xf numFmtId="4" fontId="6" fillId="0" borderId="11" xfId="3" applyNumberFormat="1" applyFont="1" applyBorder="1"/>
    <xf numFmtId="4" fontId="6" fillId="0" borderId="11" xfId="3" applyNumberFormat="1" applyFont="1" applyBorder="1" applyAlignment="1">
      <alignment horizontal="right"/>
    </xf>
    <xf numFmtId="168" fontId="6" fillId="0" borderId="11" xfId="3" applyNumberFormat="1" applyFont="1" applyBorder="1" applyAlignment="1">
      <alignment horizontal="right"/>
    </xf>
    <xf numFmtId="1" fontId="6" fillId="0" borderId="11" xfId="4" applyNumberFormat="1" applyFont="1" applyBorder="1"/>
    <xf numFmtId="4" fontId="6" fillId="0" borderId="11" xfId="5" applyNumberFormat="1" applyFont="1" applyBorder="1"/>
    <xf numFmtId="4" fontId="6" fillId="0" borderId="11" xfId="4" applyNumberFormat="1" applyFont="1" applyBorder="1"/>
    <xf numFmtId="168" fontId="6" fillId="0" borderId="11" xfId="4" applyNumberFormat="1" applyFont="1" applyBorder="1"/>
    <xf numFmtId="167" fontId="6" fillId="0" borderId="0" xfId="4" applyNumberFormat="1" applyFont="1" applyBorder="1"/>
    <xf numFmtId="1" fontId="6" fillId="0" borderId="0" xfId="4" applyNumberFormat="1" applyFont="1" applyBorder="1"/>
    <xf numFmtId="3" fontId="6" fillId="0" borderId="0" xfId="5" applyNumberFormat="1" applyFont="1" applyBorder="1"/>
    <xf numFmtId="168" fontId="6" fillId="0" borderId="0" xfId="3" applyNumberFormat="1" applyFont="1" applyBorder="1"/>
    <xf numFmtId="4" fontId="6" fillId="0" borderId="11" xfId="5" applyNumberFormat="1" applyFont="1" applyFill="1" applyBorder="1"/>
    <xf numFmtId="43" fontId="6" fillId="0" borderId="0" xfId="5" applyFont="1" applyBorder="1" applyAlignment="1">
      <alignment horizontal="right"/>
    </xf>
    <xf numFmtId="168" fontId="6" fillId="0" borderId="0" xfId="5" applyNumberFormat="1" applyFont="1" applyBorder="1"/>
    <xf numFmtId="169" fontId="6" fillId="0" borderId="11" xfId="5" applyNumberFormat="1" applyFont="1" applyBorder="1"/>
    <xf numFmtId="167" fontId="6" fillId="0" borderId="11" xfId="4" applyNumberFormat="1" applyFont="1" applyBorder="1"/>
    <xf numFmtId="43" fontId="5" fillId="0" borderId="11" xfId="5" applyFont="1" applyBorder="1"/>
    <xf numFmtId="10" fontId="5" fillId="0" borderId="11" xfId="4" applyNumberFormat="1" applyFont="1" applyBorder="1"/>
    <xf numFmtId="166" fontId="6" fillId="0" borderId="0" xfId="4" applyNumberFormat="1" applyFont="1" applyBorder="1"/>
    <xf numFmtId="169" fontId="6" fillId="0" borderId="0" xfId="5" applyNumberFormat="1" applyFont="1" applyBorder="1"/>
    <xf numFmtId="43" fontId="6" fillId="0" borderId="0" xfId="5" applyFont="1" applyBorder="1"/>
    <xf numFmtId="3" fontId="5" fillId="0" borderId="0" xfId="3" applyNumberFormat="1" applyFont="1" applyBorder="1"/>
    <xf numFmtId="43" fontId="5" fillId="0" borderId="0" xfId="3" applyNumberFormat="1" applyFont="1" applyBorder="1"/>
    <xf numFmtId="170" fontId="6" fillId="0" borderId="11" xfId="4" applyNumberFormat="1" applyFont="1" applyBorder="1"/>
    <xf numFmtId="43" fontId="6" fillId="0" borderId="11" xfId="5" applyFont="1" applyBorder="1"/>
    <xf numFmtId="168" fontId="6" fillId="0" borderId="0" xfId="4" applyNumberFormat="1" applyFont="1" applyBorder="1"/>
    <xf numFmtId="4" fontId="6" fillId="0" borderId="0" xfId="3" applyNumberFormat="1" applyFont="1" applyBorder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6" fontId="5" fillId="0" borderId="0" xfId="3" applyNumberFormat="1" applyFont="1" applyBorder="1" applyAlignment="1">
      <alignment horizontal="center"/>
    </xf>
    <xf numFmtId="4" fontId="5" fillId="0" borderId="0" xfId="3" applyNumberFormat="1" applyFont="1" applyBorder="1" applyAlignment="1"/>
    <xf numFmtId="10" fontId="5" fillId="0" borderId="0" xfId="3" applyNumberFormat="1" applyFont="1" applyBorder="1" applyAlignment="1">
      <alignment horizontal="right"/>
    </xf>
    <xf numFmtId="3" fontId="5" fillId="0" borderId="0" xfId="3" applyNumberFormat="1" applyFont="1" applyBorder="1" applyAlignment="1"/>
    <xf numFmtId="171" fontId="5" fillId="0" borderId="0" xfId="3" applyNumberFormat="1" applyFont="1" applyBorder="1" applyAlignment="1">
      <alignment horizontal="right"/>
    </xf>
    <xf numFmtId="0" fontId="6" fillId="0" borderId="11" xfId="3" applyFont="1" applyBorder="1" applyAlignment="1">
      <alignment vertical="top" wrapText="1"/>
    </xf>
    <xf numFmtId="0" fontId="6" fillId="0" borderId="11" xfId="3" applyFont="1" applyFill="1" applyBorder="1" applyAlignment="1">
      <alignment vertical="top" wrapText="1"/>
    </xf>
    <xf numFmtId="166" fontId="6" fillId="0" borderId="11" xfId="3" applyNumberFormat="1" applyFont="1" applyBorder="1" applyAlignment="1">
      <alignment vertical="top" wrapText="1"/>
    </xf>
    <xf numFmtId="43" fontId="6" fillId="0" borderId="11" xfId="5" applyNumberFormat="1" applyFont="1" applyBorder="1" applyAlignment="1">
      <alignment vertical="top" wrapText="1"/>
    </xf>
    <xf numFmtId="43" fontId="6" fillId="0" borderId="11" xfId="3" applyNumberFormat="1" applyFont="1" applyBorder="1"/>
    <xf numFmtId="10" fontId="6" fillId="0" borderId="11" xfId="3" applyNumberFormat="1" applyFont="1" applyBorder="1"/>
    <xf numFmtId="10" fontId="6" fillId="0" borderId="11" xfId="3" applyNumberFormat="1" applyFont="1" applyBorder="1" applyAlignment="1">
      <alignment horizontal="right"/>
    </xf>
    <xf numFmtId="3" fontId="6" fillId="0" borderId="11" xfId="3" applyNumberFormat="1" applyFont="1" applyFill="1" applyBorder="1"/>
    <xf numFmtId="166" fontId="6" fillId="0" borderId="8" xfId="3" applyNumberFormat="1" applyFont="1" applyBorder="1"/>
    <xf numFmtId="0" fontId="5" fillId="0" borderId="11" xfId="3" applyFont="1" applyBorder="1"/>
    <xf numFmtId="4" fontId="5" fillId="0" borderId="11" xfId="3" applyNumberFormat="1" applyFont="1" applyBorder="1" applyAlignment="1">
      <alignment horizontal="right"/>
    </xf>
    <xf numFmtId="10" fontId="5" fillId="0" borderId="11" xfId="3" applyNumberFormat="1" applyFont="1" applyBorder="1"/>
    <xf numFmtId="4" fontId="5" fillId="0" borderId="0" xfId="3" applyNumberFormat="1" applyFont="1" applyBorder="1"/>
    <xf numFmtId="171" fontId="5" fillId="0" borderId="0" xfId="3" applyNumberFormat="1" applyFont="1" applyBorder="1"/>
    <xf numFmtId="4" fontId="5" fillId="0" borderId="0" xfId="3" applyNumberFormat="1" applyFont="1" applyBorder="1" applyAlignment="1">
      <alignment horizontal="right"/>
    </xf>
    <xf numFmtId="0" fontId="5" fillId="0" borderId="11" xfId="3" applyFont="1" applyBorder="1" applyAlignment="1">
      <alignment vertical="top" wrapText="1"/>
    </xf>
    <xf numFmtId="166" fontId="5" fillId="0" borderId="11" xfId="3" applyNumberFormat="1" applyFont="1" applyBorder="1" applyAlignment="1">
      <alignment vertical="top" wrapText="1"/>
    </xf>
    <xf numFmtId="3" fontId="6" fillId="0" borderId="11" xfId="3" applyNumberFormat="1" applyFont="1" applyBorder="1" applyAlignment="1">
      <alignment horizontal="center"/>
    </xf>
    <xf numFmtId="0" fontId="6" fillId="0" borderId="11" xfId="3" applyFont="1" applyFill="1" applyBorder="1"/>
    <xf numFmtId="3" fontId="6" fillId="0" borderId="11" xfId="3" applyNumberFormat="1" applyFont="1" applyBorder="1"/>
    <xf numFmtId="1" fontId="6" fillId="0" borderId="11" xfId="3" applyNumberFormat="1" applyFont="1" applyBorder="1" applyAlignment="1">
      <alignment horizontal="right"/>
    </xf>
    <xf numFmtId="2" fontId="6" fillId="0" borderId="11" xfId="3" applyNumberFormat="1" applyFont="1" applyBorder="1"/>
    <xf numFmtId="2" fontId="6" fillId="0" borderId="11" xfId="3" applyNumberFormat="1" applyFont="1" applyBorder="1" applyAlignment="1">
      <alignment horizontal="right"/>
    </xf>
    <xf numFmtId="10" fontId="6" fillId="0" borderId="11" xfId="3" applyNumberFormat="1" applyFont="1" applyBorder="1" applyAlignment="1"/>
    <xf numFmtId="0" fontId="6" fillId="0" borderId="11" xfId="3" applyFont="1" applyFill="1" applyBorder="1" applyAlignment="1">
      <alignment horizontal="left"/>
    </xf>
    <xf numFmtId="169" fontId="6" fillId="0" borderId="11" xfId="5" applyNumberFormat="1" applyFont="1" applyBorder="1" applyAlignment="1">
      <alignment horizontal="right"/>
    </xf>
    <xf numFmtId="0" fontId="5" fillId="0" borderId="11" xfId="3" applyFont="1" applyBorder="1" applyAlignment="1">
      <alignment horizontal="left"/>
    </xf>
    <xf numFmtId="166" fontId="6" fillId="0" borderId="11" xfId="3" applyNumberFormat="1" applyFont="1" applyBorder="1" applyAlignment="1">
      <alignment horizontal="center"/>
    </xf>
    <xf numFmtId="4" fontId="5" fillId="0" borderId="11" xfId="3" quotePrefix="1" applyNumberFormat="1" applyFont="1" applyBorder="1" applyAlignment="1">
      <alignment horizontal="right"/>
    </xf>
    <xf numFmtId="0" fontId="6" fillId="0" borderId="0" xfId="3" applyFont="1" applyBorder="1" applyAlignment="1">
      <alignment horizontal="center"/>
    </xf>
    <xf numFmtId="166" fontId="6" fillId="0" borderId="0" xfId="3" applyNumberFormat="1" applyFont="1" applyBorder="1" applyAlignment="1">
      <alignment horizontal="center"/>
    </xf>
    <xf numFmtId="4" fontId="5" fillId="0" borderId="0" xfId="3" quotePrefix="1" applyNumberFormat="1" applyFont="1" applyBorder="1" applyAlignment="1">
      <alignment horizontal="center"/>
    </xf>
    <xf numFmtId="10" fontId="6" fillId="0" borderId="0" xfId="3" applyNumberFormat="1" applyFont="1" applyBorder="1"/>
    <xf numFmtId="3" fontId="5" fillId="0" borderId="0" xfId="3" applyNumberFormat="1" applyFont="1" applyBorder="1" applyAlignment="1">
      <alignment horizontal="right"/>
    </xf>
    <xf numFmtId="3" fontId="5" fillId="0" borderId="0" xfId="3" applyNumberFormat="1" applyFont="1" applyBorder="1" applyAlignment="1">
      <alignment vertical="top" wrapText="1"/>
    </xf>
    <xf numFmtId="3" fontId="6" fillId="0" borderId="11" xfId="3" applyNumberFormat="1" applyFont="1" applyBorder="1" applyAlignment="1">
      <alignment horizontal="right"/>
    </xf>
    <xf numFmtId="167" fontId="6" fillId="0" borderId="11" xfId="3" applyNumberFormat="1" applyFont="1" applyBorder="1" applyAlignment="1">
      <alignment horizontal="right"/>
    </xf>
    <xf numFmtId="4" fontId="6" fillId="0" borderId="11" xfId="3" applyNumberFormat="1" applyFont="1" applyBorder="1" applyAlignment="1"/>
    <xf numFmtId="171" fontId="6" fillId="0" borderId="11" xfId="3" applyNumberFormat="1" applyFont="1" applyBorder="1" applyAlignment="1">
      <alignment horizontal="right"/>
    </xf>
    <xf numFmtId="0" fontId="5" fillId="0" borderId="11" xfId="3" applyFont="1" applyBorder="1" applyAlignment="1">
      <alignment horizontal="center"/>
    </xf>
    <xf numFmtId="166" fontId="5" fillId="0" borderId="11" xfId="3" applyNumberFormat="1" applyFont="1" applyBorder="1" applyAlignment="1">
      <alignment horizontal="center"/>
    </xf>
    <xf numFmtId="4" fontId="5" fillId="0" borderId="11" xfId="3" applyNumberFormat="1" applyFont="1" applyBorder="1" applyAlignment="1"/>
    <xf numFmtId="10" fontId="5" fillId="0" borderId="11" xfId="3" applyNumberFormat="1" applyFont="1" applyBorder="1" applyAlignment="1">
      <alignment horizontal="right"/>
    </xf>
    <xf numFmtId="169" fontId="6" fillId="0" borderId="11" xfId="5" applyNumberFormat="1" applyFont="1" applyBorder="1" applyAlignment="1">
      <alignment horizontal="center"/>
    </xf>
    <xf numFmtId="2" fontId="6" fillId="0" borderId="11" xfId="3" applyNumberFormat="1" applyFont="1" applyBorder="1" applyAlignment="1">
      <alignment horizontal="center"/>
    </xf>
    <xf numFmtId="168" fontId="5" fillId="0" borderId="11" xfId="3" applyNumberFormat="1" applyFont="1" applyBorder="1"/>
    <xf numFmtId="0" fontId="6" fillId="0" borderId="11" xfId="3" applyFont="1" applyBorder="1" applyAlignment="1">
      <alignment horizontal="left"/>
    </xf>
    <xf numFmtId="4" fontId="6" fillId="0" borderId="11" xfId="3" applyNumberFormat="1" applyFont="1" applyBorder="1" applyAlignment="1">
      <alignment horizontal="center"/>
    </xf>
    <xf numFmtId="43" fontId="6" fillId="0" borderId="11" xfId="3" applyNumberFormat="1" applyFont="1" applyBorder="1" applyAlignment="1">
      <alignment horizontal="center"/>
    </xf>
    <xf numFmtId="10" fontId="6" fillId="0" borderId="11" xfId="3" applyNumberFormat="1" applyFont="1" applyFill="1" applyBorder="1"/>
    <xf numFmtId="168" fontId="6" fillId="0" borderId="11" xfId="3" applyNumberFormat="1" applyFont="1" applyBorder="1" applyAlignment="1">
      <alignment horizontal="center"/>
    </xf>
    <xf numFmtId="168" fontId="5" fillId="0" borderId="11" xfId="3" applyNumberFormat="1" applyFont="1" applyBorder="1" applyAlignment="1">
      <alignment horizontal="center"/>
    </xf>
    <xf numFmtId="169" fontId="6" fillId="0" borderId="0" xfId="5" applyNumberFormat="1" applyFont="1" applyBorder="1" applyAlignment="1">
      <alignment horizontal="center"/>
    </xf>
    <xf numFmtId="168" fontId="5" fillId="0" borderId="0" xfId="3" applyNumberFormat="1" applyFont="1" applyBorder="1" applyAlignment="1">
      <alignment horizontal="center"/>
    </xf>
    <xf numFmtId="0" fontId="6" fillId="0" borderId="11" xfId="4" applyFont="1" applyBorder="1"/>
    <xf numFmtId="0" fontId="6" fillId="0" borderId="11" xfId="4" applyFont="1" applyBorder="1" applyAlignment="1">
      <alignment horizontal="center"/>
    </xf>
    <xf numFmtId="16" fontId="6" fillId="0" borderId="11" xfId="3" applyNumberFormat="1" applyFont="1" applyBorder="1" applyAlignment="1">
      <alignment horizontal="center"/>
    </xf>
    <xf numFmtId="172" fontId="6" fillId="0" borderId="11" xfId="5" applyNumberFormat="1" applyFont="1" applyBorder="1" applyAlignment="1">
      <alignment horizontal="center"/>
    </xf>
    <xf numFmtId="0" fontId="6" fillId="0" borderId="8" xfId="3" applyFont="1" applyBorder="1" applyAlignment="1">
      <alignment horizontal="left"/>
    </xf>
    <xf numFmtId="0" fontId="6" fillId="0" borderId="8" xfId="3" applyFont="1" applyBorder="1" applyAlignment="1">
      <alignment horizontal="center"/>
    </xf>
    <xf numFmtId="166" fontId="6" fillId="0" borderId="8" xfId="3" applyNumberFormat="1" applyFont="1" applyBorder="1" applyAlignment="1">
      <alignment horizontal="center"/>
    </xf>
    <xf numFmtId="3" fontId="6" fillId="0" borderId="8" xfId="3" applyNumberFormat="1" applyFont="1" applyBorder="1" applyAlignment="1"/>
    <xf numFmtId="10" fontId="6" fillId="0" borderId="19" xfId="3" applyNumberFormat="1" applyFont="1" applyBorder="1" applyAlignment="1">
      <alignment horizontal="right"/>
    </xf>
    <xf numFmtId="166" fontId="6" fillId="0" borderId="11" xfId="3" applyNumberFormat="1" applyFont="1" applyBorder="1" applyAlignment="1">
      <alignment horizontal="center" vertical="top" wrapText="1"/>
    </xf>
    <xf numFmtId="0" fontId="6" fillId="0" borderId="11" xfId="3" applyFont="1" applyBorder="1" applyAlignment="1">
      <alignment horizontal="center" vertical="top" wrapText="1"/>
    </xf>
    <xf numFmtId="4" fontId="6" fillId="0" borderId="11" xfId="3" applyNumberFormat="1" applyFont="1" applyBorder="1" applyAlignment="1">
      <alignment vertical="top" wrapText="1"/>
    </xf>
    <xf numFmtId="166" fontId="5" fillId="0" borderId="11" xfId="3" applyNumberFormat="1" applyFont="1" applyBorder="1"/>
    <xf numFmtId="3" fontId="5" fillId="0" borderId="11" xfId="3" applyNumberFormat="1" applyFont="1" applyBorder="1"/>
    <xf numFmtId="4" fontId="5" fillId="0" borderId="11" xfId="3" applyNumberFormat="1" applyFont="1" applyBorder="1"/>
    <xf numFmtId="0" fontId="6" fillId="0" borderId="0" xfId="3" applyFont="1" applyBorder="1" applyAlignment="1">
      <alignment wrapText="1"/>
    </xf>
    <xf numFmtId="3" fontId="6" fillId="0" borderId="0" xfId="3" applyNumberFormat="1" applyFont="1" applyBorder="1" applyAlignment="1">
      <alignment wrapText="1"/>
    </xf>
    <xf numFmtId="10" fontId="5" fillId="0" borderId="0" xfId="3" applyNumberFormat="1" applyFont="1" applyBorder="1"/>
    <xf numFmtId="0" fontId="5" fillId="0" borderId="20" xfId="3" applyFont="1" applyBorder="1"/>
    <xf numFmtId="0" fontId="6" fillId="0" borderId="21" xfId="3" applyFont="1" applyBorder="1"/>
    <xf numFmtId="166" fontId="6" fillId="0" borderId="21" xfId="3" applyNumberFormat="1" applyFont="1" applyBorder="1"/>
    <xf numFmtId="4" fontId="5" fillId="0" borderId="21" xfId="3" applyNumberFormat="1" applyFont="1" applyBorder="1" applyAlignment="1">
      <alignment horizontal="right"/>
    </xf>
    <xf numFmtId="10" fontId="6" fillId="0" borderId="21" xfId="3" applyNumberFormat="1" applyFont="1" applyBorder="1"/>
    <xf numFmtId="10" fontId="5" fillId="0" borderId="22" xfId="3" applyNumberFormat="1" applyFont="1" applyBorder="1"/>
    <xf numFmtId="0" fontId="5" fillId="0" borderId="8" xfId="3" applyFont="1" applyBorder="1"/>
    <xf numFmtId="0" fontId="6" fillId="0" borderId="8" xfId="3" applyFont="1" applyBorder="1"/>
    <xf numFmtId="4" fontId="5" fillId="0" borderId="8" xfId="3" applyNumberFormat="1" applyFont="1" applyBorder="1" applyAlignment="1">
      <alignment horizontal="right"/>
    </xf>
    <xf numFmtId="10" fontId="6" fillId="0" borderId="8" xfId="3" applyNumberFormat="1" applyFont="1" applyBorder="1"/>
    <xf numFmtId="10" fontId="5" fillId="0" borderId="8" xfId="3" applyNumberFormat="1" applyFont="1" applyBorder="1"/>
    <xf numFmtId="0" fontId="6" fillId="0" borderId="23" xfId="3" applyFont="1" applyBorder="1"/>
    <xf numFmtId="4" fontId="5" fillId="0" borderId="24" xfId="3" applyNumberFormat="1" applyFont="1" applyBorder="1" applyAlignment="1">
      <alignment horizontal="right"/>
    </xf>
    <xf numFmtId="168" fontId="6" fillId="0" borderId="23" xfId="3" applyNumberFormat="1" applyFont="1" applyBorder="1"/>
    <xf numFmtId="0" fontId="6" fillId="0" borderId="19" xfId="3" applyFont="1" applyBorder="1"/>
    <xf numFmtId="4" fontId="5" fillId="0" borderId="25" xfId="3" applyNumberFormat="1" applyFont="1" applyBorder="1" applyAlignment="1">
      <alignment horizontal="right"/>
    </xf>
    <xf numFmtId="168" fontId="6" fillId="0" borderId="19" xfId="3" applyNumberFormat="1" applyFont="1" applyBorder="1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Alignment="1">
      <alignment horizontal="right"/>
    </xf>
    <xf numFmtId="0" fontId="8" fillId="0" borderId="0" xfId="4" applyFont="1" applyFill="1" applyBorder="1" applyAlignment="1">
      <alignment horizontal="center" wrapText="1"/>
    </xf>
    <xf numFmtId="0" fontId="5" fillId="0" borderId="0" xfId="4" applyFont="1" applyBorder="1" applyAlignment="1">
      <alignment horizontal="left"/>
    </xf>
    <xf numFmtId="0" fontId="6" fillId="0" borderId="0" xfId="4" applyFont="1" applyBorder="1"/>
    <xf numFmtId="0" fontId="5" fillId="0" borderId="0" xfId="3" applyFont="1" applyBorder="1" applyAlignment="1">
      <alignment horizontal="right"/>
    </xf>
    <xf numFmtId="0" fontId="6" fillId="0" borderId="0" xfId="0" applyFont="1"/>
    <xf numFmtId="10" fontId="6" fillId="0" borderId="0" xfId="2" applyNumberFormat="1" applyFont="1"/>
    <xf numFmtId="43" fontId="6" fillId="0" borderId="0" xfId="1" applyFont="1"/>
    <xf numFmtId="10" fontId="6" fillId="0" borderId="0" xfId="2" applyNumberFormat="1" applyFont="1" applyAlignment="1">
      <alignment horizontal="center"/>
    </xf>
    <xf numFmtId="0" fontId="6" fillId="0" borderId="0" xfId="0" applyFont="1" applyAlignment="1">
      <alignment horizontal="center"/>
    </xf>
    <xf numFmtId="43" fontId="6" fillId="0" borderId="0" xfId="1" applyFont="1" applyAlignment="1">
      <alignment horizontal="center"/>
    </xf>
    <xf numFmtId="0" fontId="5" fillId="0" borderId="0" xfId="4" applyFont="1" applyFill="1" applyBorder="1" applyAlignment="1">
      <alignment wrapText="1"/>
    </xf>
    <xf numFmtId="2" fontId="8" fillId="0" borderId="0" xfId="4" applyNumberFormat="1" applyFont="1" applyFill="1" applyBorder="1" applyAlignment="1">
      <alignment horizontal="center" wrapText="1"/>
    </xf>
    <xf numFmtId="0" fontId="5" fillId="0" borderId="0" xfId="4" applyFont="1" applyBorder="1" applyAlignment="1">
      <alignment horizontal="right"/>
    </xf>
    <xf numFmtId="0" fontId="8" fillId="0" borderId="0" xfId="4" applyFont="1" applyBorder="1" applyAlignment="1">
      <alignment wrapText="1"/>
    </xf>
    <xf numFmtId="0" fontId="5" fillId="0" borderId="0" xfId="4" applyFont="1" applyFill="1" applyBorder="1" applyAlignment="1">
      <alignment horizontal="center" wrapText="1"/>
    </xf>
    <xf numFmtId="2" fontId="8" fillId="0" borderId="0" xfId="4" applyNumberFormat="1" applyFont="1" applyBorder="1" applyAlignment="1">
      <alignment horizontal="center" wrapText="1"/>
    </xf>
    <xf numFmtId="0" fontId="5" fillId="0" borderId="0" xfId="4" applyFont="1" applyBorder="1" applyAlignment="1">
      <alignment horizontal="center"/>
    </xf>
    <xf numFmtId="0" fontId="6" fillId="0" borderId="0" xfId="4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0" xfId="4" applyFont="1" applyBorder="1" applyAlignment="1">
      <alignment horizontal="center" vertical="center" wrapText="1"/>
    </xf>
  </cellXfs>
  <cellStyles count="6">
    <cellStyle name="Comma" xfId="1" builtinId="3"/>
    <cellStyle name="Comma_RAPORTARE CNVM CAPITAL PLUS 25.06.2007-29.06.2007 COPIE" xfId="5" xr:uid="{9C990DE7-CEA6-4ED6-8E90-F968AE72610D}"/>
    <cellStyle name="Normal" xfId="0" builtinId="0"/>
    <cellStyle name="Normal_RAPORTARE CNVM CAPITAL PLUS 25.06.2007-29.06.2007 COPIE" xfId="4" xr:uid="{7FA5A10C-610F-449A-B4E8-2258306D4EFE}"/>
    <cellStyle name="Normal_Raportare detaliata Capital Plus 29.11-05.12.04" xfId="3" xr:uid="{C1FBC8EE-A790-4726-85C9-EADF4C53DD9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7761A-C80C-44EC-A645-4433BF0C5F9B}">
  <dimension ref="A1:V72"/>
  <sheetViews>
    <sheetView workbookViewId="0">
      <selection sqref="A1:XFD1048576"/>
    </sheetView>
  </sheetViews>
  <sheetFormatPr defaultRowHeight="12.75" x14ac:dyDescent="0.2"/>
  <cols>
    <col min="1" max="1" width="49.140625" style="7" customWidth="1"/>
    <col min="2" max="2" width="8.28515625" style="61" customWidth="1"/>
    <col min="3" max="3" width="8.7109375" style="61" customWidth="1"/>
    <col min="4" max="4" width="6.7109375" style="7" customWidth="1"/>
    <col min="5" max="5" width="23" style="62" bestFit="1" customWidth="1"/>
    <col min="6" max="6" width="9.7109375" style="11" customWidth="1"/>
    <col min="7" max="7" width="9" style="11" customWidth="1"/>
    <col min="8" max="8" width="5.85546875" style="12" customWidth="1"/>
    <col min="9" max="9" width="22.5703125" style="13" bestFit="1" customWidth="1"/>
    <col min="10" max="10" width="15.42578125" style="12" customWidth="1"/>
    <col min="11" max="11" width="9.140625" style="7"/>
    <col min="12" max="12" width="14.42578125" style="7" customWidth="1"/>
    <col min="13" max="256" width="9.140625" style="7"/>
    <col min="257" max="257" width="49.140625" style="7" customWidth="1"/>
    <col min="258" max="258" width="8.28515625" style="7" customWidth="1"/>
    <col min="259" max="259" width="8.7109375" style="7" customWidth="1"/>
    <col min="260" max="260" width="6.7109375" style="7" customWidth="1"/>
    <col min="261" max="261" width="23" style="7" bestFit="1" customWidth="1"/>
    <col min="262" max="262" width="9.7109375" style="7" customWidth="1"/>
    <col min="263" max="263" width="9" style="7" customWidth="1"/>
    <col min="264" max="264" width="5.85546875" style="7" customWidth="1"/>
    <col min="265" max="265" width="22.5703125" style="7" bestFit="1" customWidth="1"/>
    <col min="266" max="266" width="15.42578125" style="7" customWidth="1"/>
    <col min="267" max="267" width="9.140625" style="7"/>
    <col min="268" max="268" width="14.42578125" style="7" customWidth="1"/>
    <col min="269" max="512" width="9.140625" style="7"/>
    <col min="513" max="513" width="49.140625" style="7" customWidth="1"/>
    <col min="514" max="514" width="8.28515625" style="7" customWidth="1"/>
    <col min="515" max="515" width="8.7109375" style="7" customWidth="1"/>
    <col min="516" max="516" width="6.7109375" style="7" customWidth="1"/>
    <col min="517" max="517" width="23" style="7" bestFit="1" customWidth="1"/>
    <col min="518" max="518" width="9.7109375" style="7" customWidth="1"/>
    <col min="519" max="519" width="9" style="7" customWidth="1"/>
    <col min="520" max="520" width="5.85546875" style="7" customWidth="1"/>
    <col min="521" max="521" width="22.5703125" style="7" bestFit="1" customWidth="1"/>
    <col min="522" max="522" width="15.42578125" style="7" customWidth="1"/>
    <col min="523" max="523" width="9.140625" style="7"/>
    <col min="524" max="524" width="14.42578125" style="7" customWidth="1"/>
    <col min="525" max="768" width="9.140625" style="7"/>
    <col min="769" max="769" width="49.140625" style="7" customWidth="1"/>
    <col min="770" max="770" width="8.28515625" style="7" customWidth="1"/>
    <col min="771" max="771" width="8.7109375" style="7" customWidth="1"/>
    <col min="772" max="772" width="6.7109375" style="7" customWidth="1"/>
    <col min="773" max="773" width="23" style="7" bestFit="1" customWidth="1"/>
    <col min="774" max="774" width="9.7109375" style="7" customWidth="1"/>
    <col min="775" max="775" width="9" style="7" customWidth="1"/>
    <col min="776" max="776" width="5.85546875" style="7" customWidth="1"/>
    <col min="777" max="777" width="22.5703125" style="7" bestFit="1" customWidth="1"/>
    <col min="778" max="778" width="15.42578125" style="7" customWidth="1"/>
    <col min="779" max="779" width="9.140625" style="7"/>
    <col min="780" max="780" width="14.42578125" style="7" customWidth="1"/>
    <col min="781" max="1024" width="9.140625" style="7"/>
    <col min="1025" max="1025" width="49.140625" style="7" customWidth="1"/>
    <col min="1026" max="1026" width="8.28515625" style="7" customWidth="1"/>
    <col min="1027" max="1027" width="8.7109375" style="7" customWidth="1"/>
    <col min="1028" max="1028" width="6.7109375" style="7" customWidth="1"/>
    <col min="1029" max="1029" width="23" style="7" bestFit="1" customWidth="1"/>
    <col min="1030" max="1030" width="9.7109375" style="7" customWidth="1"/>
    <col min="1031" max="1031" width="9" style="7" customWidth="1"/>
    <col min="1032" max="1032" width="5.85546875" style="7" customWidth="1"/>
    <col min="1033" max="1033" width="22.5703125" style="7" bestFit="1" customWidth="1"/>
    <col min="1034" max="1034" width="15.42578125" style="7" customWidth="1"/>
    <col min="1035" max="1035" width="9.140625" style="7"/>
    <col min="1036" max="1036" width="14.42578125" style="7" customWidth="1"/>
    <col min="1037" max="1280" width="9.140625" style="7"/>
    <col min="1281" max="1281" width="49.140625" style="7" customWidth="1"/>
    <col min="1282" max="1282" width="8.28515625" style="7" customWidth="1"/>
    <col min="1283" max="1283" width="8.7109375" style="7" customWidth="1"/>
    <col min="1284" max="1284" width="6.7109375" style="7" customWidth="1"/>
    <col min="1285" max="1285" width="23" style="7" bestFit="1" customWidth="1"/>
    <col min="1286" max="1286" width="9.7109375" style="7" customWidth="1"/>
    <col min="1287" max="1287" width="9" style="7" customWidth="1"/>
    <col min="1288" max="1288" width="5.85546875" style="7" customWidth="1"/>
    <col min="1289" max="1289" width="22.5703125" style="7" bestFit="1" customWidth="1"/>
    <col min="1290" max="1290" width="15.42578125" style="7" customWidth="1"/>
    <col min="1291" max="1291" width="9.140625" style="7"/>
    <col min="1292" max="1292" width="14.42578125" style="7" customWidth="1"/>
    <col min="1293" max="1536" width="9.140625" style="7"/>
    <col min="1537" max="1537" width="49.140625" style="7" customWidth="1"/>
    <col min="1538" max="1538" width="8.28515625" style="7" customWidth="1"/>
    <col min="1539" max="1539" width="8.7109375" style="7" customWidth="1"/>
    <col min="1540" max="1540" width="6.7109375" style="7" customWidth="1"/>
    <col min="1541" max="1541" width="23" style="7" bestFit="1" customWidth="1"/>
    <col min="1542" max="1542" width="9.7109375" style="7" customWidth="1"/>
    <col min="1543" max="1543" width="9" style="7" customWidth="1"/>
    <col min="1544" max="1544" width="5.85546875" style="7" customWidth="1"/>
    <col min="1545" max="1545" width="22.5703125" style="7" bestFit="1" customWidth="1"/>
    <col min="1546" max="1546" width="15.42578125" style="7" customWidth="1"/>
    <col min="1547" max="1547" width="9.140625" style="7"/>
    <col min="1548" max="1548" width="14.42578125" style="7" customWidth="1"/>
    <col min="1549" max="1792" width="9.140625" style="7"/>
    <col min="1793" max="1793" width="49.140625" style="7" customWidth="1"/>
    <col min="1794" max="1794" width="8.28515625" style="7" customWidth="1"/>
    <col min="1795" max="1795" width="8.7109375" style="7" customWidth="1"/>
    <col min="1796" max="1796" width="6.7109375" style="7" customWidth="1"/>
    <col min="1797" max="1797" width="23" style="7" bestFit="1" customWidth="1"/>
    <col min="1798" max="1798" width="9.7109375" style="7" customWidth="1"/>
    <col min="1799" max="1799" width="9" style="7" customWidth="1"/>
    <col min="1800" max="1800" width="5.85546875" style="7" customWidth="1"/>
    <col min="1801" max="1801" width="22.5703125" style="7" bestFit="1" customWidth="1"/>
    <col min="1802" max="1802" width="15.42578125" style="7" customWidth="1"/>
    <col min="1803" max="1803" width="9.140625" style="7"/>
    <col min="1804" max="1804" width="14.42578125" style="7" customWidth="1"/>
    <col min="1805" max="2048" width="9.140625" style="7"/>
    <col min="2049" max="2049" width="49.140625" style="7" customWidth="1"/>
    <col min="2050" max="2050" width="8.28515625" style="7" customWidth="1"/>
    <col min="2051" max="2051" width="8.7109375" style="7" customWidth="1"/>
    <col min="2052" max="2052" width="6.7109375" style="7" customWidth="1"/>
    <col min="2053" max="2053" width="23" style="7" bestFit="1" customWidth="1"/>
    <col min="2054" max="2054" width="9.7109375" style="7" customWidth="1"/>
    <col min="2055" max="2055" width="9" style="7" customWidth="1"/>
    <col min="2056" max="2056" width="5.85546875" style="7" customWidth="1"/>
    <col min="2057" max="2057" width="22.5703125" style="7" bestFit="1" customWidth="1"/>
    <col min="2058" max="2058" width="15.42578125" style="7" customWidth="1"/>
    <col min="2059" max="2059" width="9.140625" style="7"/>
    <col min="2060" max="2060" width="14.42578125" style="7" customWidth="1"/>
    <col min="2061" max="2304" width="9.140625" style="7"/>
    <col min="2305" max="2305" width="49.140625" style="7" customWidth="1"/>
    <col min="2306" max="2306" width="8.28515625" style="7" customWidth="1"/>
    <col min="2307" max="2307" width="8.7109375" style="7" customWidth="1"/>
    <col min="2308" max="2308" width="6.7109375" style="7" customWidth="1"/>
    <col min="2309" max="2309" width="23" style="7" bestFit="1" customWidth="1"/>
    <col min="2310" max="2310" width="9.7109375" style="7" customWidth="1"/>
    <col min="2311" max="2311" width="9" style="7" customWidth="1"/>
    <col min="2312" max="2312" width="5.85546875" style="7" customWidth="1"/>
    <col min="2313" max="2313" width="22.5703125" style="7" bestFit="1" customWidth="1"/>
    <col min="2314" max="2314" width="15.42578125" style="7" customWidth="1"/>
    <col min="2315" max="2315" width="9.140625" style="7"/>
    <col min="2316" max="2316" width="14.42578125" style="7" customWidth="1"/>
    <col min="2317" max="2560" width="9.140625" style="7"/>
    <col min="2561" max="2561" width="49.140625" style="7" customWidth="1"/>
    <col min="2562" max="2562" width="8.28515625" style="7" customWidth="1"/>
    <col min="2563" max="2563" width="8.7109375" style="7" customWidth="1"/>
    <col min="2564" max="2564" width="6.7109375" style="7" customWidth="1"/>
    <col min="2565" max="2565" width="23" style="7" bestFit="1" customWidth="1"/>
    <col min="2566" max="2566" width="9.7109375" style="7" customWidth="1"/>
    <col min="2567" max="2567" width="9" style="7" customWidth="1"/>
    <col min="2568" max="2568" width="5.85546875" style="7" customWidth="1"/>
    <col min="2569" max="2569" width="22.5703125" style="7" bestFit="1" customWidth="1"/>
    <col min="2570" max="2570" width="15.42578125" style="7" customWidth="1"/>
    <col min="2571" max="2571" width="9.140625" style="7"/>
    <col min="2572" max="2572" width="14.42578125" style="7" customWidth="1"/>
    <col min="2573" max="2816" width="9.140625" style="7"/>
    <col min="2817" max="2817" width="49.140625" style="7" customWidth="1"/>
    <col min="2818" max="2818" width="8.28515625" style="7" customWidth="1"/>
    <col min="2819" max="2819" width="8.7109375" style="7" customWidth="1"/>
    <col min="2820" max="2820" width="6.7109375" style="7" customWidth="1"/>
    <col min="2821" max="2821" width="23" style="7" bestFit="1" customWidth="1"/>
    <col min="2822" max="2822" width="9.7109375" style="7" customWidth="1"/>
    <col min="2823" max="2823" width="9" style="7" customWidth="1"/>
    <col min="2824" max="2824" width="5.85546875" style="7" customWidth="1"/>
    <col min="2825" max="2825" width="22.5703125" style="7" bestFit="1" customWidth="1"/>
    <col min="2826" max="2826" width="15.42578125" style="7" customWidth="1"/>
    <col min="2827" max="2827" width="9.140625" style="7"/>
    <col min="2828" max="2828" width="14.42578125" style="7" customWidth="1"/>
    <col min="2829" max="3072" width="9.140625" style="7"/>
    <col min="3073" max="3073" width="49.140625" style="7" customWidth="1"/>
    <col min="3074" max="3074" width="8.28515625" style="7" customWidth="1"/>
    <col min="3075" max="3075" width="8.7109375" style="7" customWidth="1"/>
    <col min="3076" max="3076" width="6.7109375" style="7" customWidth="1"/>
    <col min="3077" max="3077" width="23" style="7" bestFit="1" customWidth="1"/>
    <col min="3078" max="3078" width="9.7109375" style="7" customWidth="1"/>
    <col min="3079" max="3079" width="9" style="7" customWidth="1"/>
    <col min="3080" max="3080" width="5.85546875" style="7" customWidth="1"/>
    <col min="3081" max="3081" width="22.5703125" style="7" bestFit="1" customWidth="1"/>
    <col min="3082" max="3082" width="15.42578125" style="7" customWidth="1"/>
    <col min="3083" max="3083" width="9.140625" style="7"/>
    <col min="3084" max="3084" width="14.42578125" style="7" customWidth="1"/>
    <col min="3085" max="3328" width="9.140625" style="7"/>
    <col min="3329" max="3329" width="49.140625" style="7" customWidth="1"/>
    <col min="3330" max="3330" width="8.28515625" style="7" customWidth="1"/>
    <col min="3331" max="3331" width="8.7109375" style="7" customWidth="1"/>
    <col min="3332" max="3332" width="6.7109375" style="7" customWidth="1"/>
    <col min="3333" max="3333" width="23" style="7" bestFit="1" customWidth="1"/>
    <col min="3334" max="3334" width="9.7109375" style="7" customWidth="1"/>
    <col min="3335" max="3335" width="9" style="7" customWidth="1"/>
    <col min="3336" max="3336" width="5.85546875" style="7" customWidth="1"/>
    <col min="3337" max="3337" width="22.5703125" style="7" bestFit="1" customWidth="1"/>
    <col min="3338" max="3338" width="15.42578125" style="7" customWidth="1"/>
    <col min="3339" max="3339" width="9.140625" style="7"/>
    <col min="3340" max="3340" width="14.42578125" style="7" customWidth="1"/>
    <col min="3341" max="3584" width="9.140625" style="7"/>
    <col min="3585" max="3585" width="49.140625" style="7" customWidth="1"/>
    <col min="3586" max="3586" width="8.28515625" style="7" customWidth="1"/>
    <col min="3587" max="3587" width="8.7109375" style="7" customWidth="1"/>
    <col min="3588" max="3588" width="6.7109375" style="7" customWidth="1"/>
    <col min="3589" max="3589" width="23" style="7" bestFit="1" customWidth="1"/>
    <col min="3590" max="3590" width="9.7109375" style="7" customWidth="1"/>
    <col min="3591" max="3591" width="9" style="7" customWidth="1"/>
    <col min="3592" max="3592" width="5.85546875" style="7" customWidth="1"/>
    <col min="3593" max="3593" width="22.5703125" style="7" bestFit="1" customWidth="1"/>
    <col min="3594" max="3594" width="15.42578125" style="7" customWidth="1"/>
    <col min="3595" max="3595" width="9.140625" style="7"/>
    <col min="3596" max="3596" width="14.42578125" style="7" customWidth="1"/>
    <col min="3597" max="3840" width="9.140625" style="7"/>
    <col min="3841" max="3841" width="49.140625" style="7" customWidth="1"/>
    <col min="3842" max="3842" width="8.28515625" style="7" customWidth="1"/>
    <col min="3843" max="3843" width="8.7109375" style="7" customWidth="1"/>
    <col min="3844" max="3844" width="6.7109375" style="7" customWidth="1"/>
    <col min="3845" max="3845" width="23" style="7" bestFit="1" customWidth="1"/>
    <col min="3846" max="3846" width="9.7109375" style="7" customWidth="1"/>
    <col min="3847" max="3847" width="9" style="7" customWidth="1"/>
    <col min="3848" max="3848" width="5.85546875" style="7" customWidth="1"/>
    <col min="3849" max="3849" width="22.5703125" style="7" bestFit="1" customWidth="1"/>
    <col min="3850" max="3850" width="15.42578125" style="7" customWidth="1"/>
    <col min="3851" max="3851" width="9.140625" style="7"/>
    <col min="3852" max="3852" width="14.42578125" style="7" customWidth="1"/>
    <col min="3853" max="4096" width="9.140625" style="7"/>
    <col min="4097" max="4097" width="49.140625" style="7" customWidth="1"/>
    <col min="4098" max="4098" width="8.28515625" style="7" customWidth="1"/>
    <col min="4099" max="4099" width="8.7109375" style="7" customWidth="1"/>
    <col min="4100" max="4100" width="6.7109375" style="7" customWidth="1"/>
    <col min="4101" max="4101" width="23" style="7" bestFit="1" customWidth="1"/>
    <col min="4102" max="4102" width="9.7109375" style="7" customWidth="1"/>
    <col min="4103" max="4103" width="9" style="7" customWidth="1"/>
    <col min="4104" max="4104" width="5.85546875" style="7" customWidth="1"/>
    <col min="4105" max="4105" width="22.5703125" style="7" bestFit="1" customWidth="1"/>
    <col min="4106" max="4106" width="15.42578125" style="7" customWidth="1"/>
    <col min="4107" max="4107" width="9.140625" style="7"/>
    <col min="4108" max="4108" width="14.42578125" style="7" customWidth="1"/>
    <col min="4109" max="4352" width="9.140625" style="7"/>
    <col min="4353" max="4353" width="49.140625" style="7" customWidth="1"/>
    <col min="4354" max="4354" width="8.28515625" style="7" customWidth="1"/>
    <col min="4355" max="4355" width="8.7109375" style="7" customWidth="1"/>
    <col min="4356" max="4356" width="6.7109375" style="7" customWidth="1"/>
    <col min="4357" max="4357" width="23" style="7" bestFit="1" customWidth="1"/>
    <col min="4358" max="4358" width="9.7109375" style="7" customWidth="1"/>
    <col min="4359" max="4359" width="9" style="7" customWidth="1"/>
    <col min="4360" max="4360" width="5.85546875" style="7" customWidth="1"/>
    <col min="4361" max="4361" width="22.5703125" style="7" bestFit="1" customWidth="1"/>
    <col min="4362" max="4362" width="15.42578125" style="7" customWidth="1"/>
    <col min="4363" max="4363" width="9.140625" style="7"/>
    <col min="4364" max="4364" width="14.42578125" style="7" customWidth="1"/>
    <col min="4365" max="4608" width="9.140625" style="7"/>
    <col min="4609" max="4609" width="49.140625" style="7" customWidth="1"/>
    <col min="4610" max="4610" width="8.28515625" style="7" customWidth="1"/>
    <col min="4611" max="4611" width="8.7109375" style="7" customWidth="1"/>
    <col min="4612" max="4612" width="6.7109375" style="7" customWidth="1"/>
    <col min="4613" max="4613" width="23" style="7" bestFit="1" customWidth="1"/>
    <col min="4614" max="4614" width="9.7109375" style="7" customWidth="1"/>
    <col min="4615" max="4615" width="9" style="7" customWidth="1"/>
    <col min="4616" max="4616" width="5.85546875" style="7" customWidth="1"/>
    <col min="4617" max="4617" width="22.5703125" style="7" bestFit="1" customWidth="1"/>
    <col min="4618" max="4618" width="15.42578125" style="7" customWidth="1"/>
    <col min="4619" max="4619" width="9.140625" style="7"/>
    <col min="4620" max="4620" width="14.42578125" style="7" customWidth="1"/>
    <col min="4621" max="4864" width="9.140625" style="7"/>
    <col min="4865" max="4865" width="49.140625" style="7" customWidth="1"/>
    <col min="4866" max="4866" width="8.28515625" style="7" customWidth="1"/>
    <col min="4867" max="4867" width="8.7109375" style="7" customWidth="1"/>
    <col min="4868" max="4868" width="6.7109375" style="7" customWidth="1"/>
    <col min="4869" max="4869" width="23" style="7" bestFit="1" customWidth="1"/>
    <col min="4870" max="4870" width="9.7109375" style="7" customWidth="1"/>
    <col min="4871" max="4871" width="9" style="7" customWidth="1"/>
    <col min="4872" max="4872" width="5.85546875" style="7" customWidth="1"/>
    <col min="4873" max="4873" width="22.5703125" style="7" bestFit="1" customWidth="1"/>
    <col min="4874" max="4874" width="15.42578125" style="7" customWidth="1"/>
    <col min="4875" max="4875" width="9.140625" style="7"/>
    <col min="4876" max="4876" width="14.42578125" style="7" customWidth="1"/>
    <col min="4877" max="5120" width="9.140625" style="7"/>
    <col min="5121" max="5121" width="49.140625" style="7" customWidth="1"/>
    <col min="5122" max="5122" width="8.28515625" style="7" customWidth="1"/>
    <col min="5123" max="5123" width="8.7109375" style="7" customWidth="1"/>
    <col min="5124" max="5124" width="6.7109375" style="7" customWidth="1"/>
    <col min="5125" max="5125" width="23" style="7" bestFit="1" customWidth="1"/>
    <col min="5126" max="5126" width="9.7109375" style="7" customWidth="1"/>
    <col min="5127" max="5127" width="9" style="7" customWidth="1"/>
    <col min="5128" max="5128" width="5.85546875" style="7" customWidth="1"/>
    <col min="5129" max="5129" width="22.5703125" style="7" bestFit="1" customWidth="1"/>
    <col min="5130" max="5130" width="15.42578125" style="7" customWidth="1"/>
    <col min="5131" max="5131" width="9.140625" style="7"/>
    <col min="5132" max="5132" width="14.42578125" style="7" customWidth="1"/>
    <col min="5133" max="5376" width="9.140625" style="7"/>
    <col min="5377" max="5377" width="49.140625" style="7" customWidth="1"/>
    <col min="5378" max="5378" width="8.28515625" style="7" customWidth="1"/>
    <col min="5379" max="5379" width="8.7109375" style="7" customWidth="1"/>
    <col min="5380" max="5380" width="6.7109375" style="7" customWidth="1"/>
    <col min="5381" max="5381" width="23" style="7" bestFit="1" customWidth="1"/>
    <col min="5382" max="5382" width="9.7109375" style="7" customWidth="1"/>
    <col min="5383" max="5383" width="9" style="7" customWidth="1"/>
    <col min="5384" max="5384" width="5.85546875" style="7" customWidth="1"/>
    <col min="5385" max="5385" width="22.5703125" style="7" bestFit="1" customWidth="1"/>
    <col min="5386" max="5386" width="15.42578125" style="7" customWidth="1"/>
    <col min="5387" max="5387" width="9.140625" style="7"/>
    <col min="5388" max="5388" width="14.42578125" style="7" customWidth="1"/>
    <col min="5389" max="5632" width="9.140625" style="7"/>
    <col min="5633" max="5633" width="49.140625" style="7" customWidth="1"/>
    <col min="5634" max="5634" width="8.28515625" style="7" customWidth="1"/>
    <col min="5635" max="5635" width="8.7109375" style="7" customWidth="1"/>
    <col min="5636" max="5636" width="6.7109375" style="7" customWidth="1"/>
    <col min="5637" max="5637" width="23" style="7" bestFit="1" customWidth="1"/>
    <col min="5638" max="5638" width="9.7109375" style="7" customWidth="1"/>
    <col min="5639" max="5639" width="9" style="7" customWidth="1"/>
    <col min="5640" max="5640" width="5.85546875" style="7" customWidth="1"/>
    <col min="5641" max="5641" width="22.5703125" style="7" bestFit="1" customWidth="1"/>
    <col min="5642" max="5642" width="15.42578125" style="7" customWidth="1"/>
    <col min="5643" max="5643" width="9.140625" style="7"/>
    <col min="5644" max="5644" width="14.42578125" style="7" customWidth="1"/>
    <col min="5645" max="5888" width="9.140625" style="7"/>
    <col min="5889" max="5889" width="49.140625" style="7" customWidth="1"/>
    <col min="5890" max="5890" width="8.28515625" style="7" customWidth="1"/>
    <col min="5891" max="5891" width="8.7109375" style="7" customWidth="1"/>
    <col min="5892" max="5892" width="6.7109375" style="7" customWidth="1"/>
    <col min="5893" max="5893" width="23" style="7" bestFit="1" customWidth="1"/>
    <col min="5894" max="5894" width="9.7109375" style="7" customWidth="1"/>
    <col min="5895" max="5895" width="9" style="7" customWidth="1"/>
    <col min="5896" max="5896" width="5.85546875" style="7" customWidth="1"/>
    <col min="5897" max="5897" width="22.5703125" style="7" bestFit="1" customWidth="1"/>
    <col min="5898" max="5898" width="15.42578125" style="7" customWidth="1"/>
    <col min="5899" max="5899" width="9.140625" style="7"/>
    <col min="5900" max="5900" width="14.42578125" style="7" customWidth="1"/>
    <col min="5901" max="6144" width="9.140625" style="7"/>
    <col min="6145" max="6145" width="49.140625" style="7" customWidth="1"/>
    <col min="6146" max="6146" width="8.28515625" style="7" customWidth="1"/>
    <col min="6147" max="6147" width="8.7109375" style="7" customWidth="1"/>
    <col min="6148" max="6148" width="6.7109375" style="7" customWidth="1"/>
    <col min="6149" max="6149" width="23" style="7" bestFit="1" customWidth="1"/>
    <col min="6150" max="6150" width="9.7109375" style="7" customWidth="1"/>
    <col min="6151" max="6151" width="9" style="7" customWidth="1"/>
    <col min="6152" max="6152" width="5.85546875" style="7" customWidth="1"/>
    <col min="6153" max="6153" width="22.5703125" style="7" bestFit="1" customWidth="1"/>
    <col min="6154" max="6154" width="15.42578125" style="7" customWidth="1"/>
    <col min="6155" max="6155" width="9.140625" style="7"/>
    <col min="6156" max="6156" width="14.42578125" style="7" customWidth="1"/>
    <col min="6157" max="6400" width="9.140625" style="7"/>
    <col min="6401" max="6401" width="49.140625" style="7" customWidth="1"/>
    <col min="6402" max="6402" width="8.28515625" style="7" customWidth="1"/>
    <col min="6403" max="6403" width="8.7109375" style="7" customWidth="1"/>
    <col min="6404" max="6404" width="6.7109375" style="7" customWidth="1"/>
    <col min="6405" max="6405" width="23" style="7" bestFit="1" customWidth="1"/>
    <col min="6406" max="6406" width="9.7109375" style="7" customWidth="1"/>
    <col min="6407" max="6407" width="9" style="7" customWidth="1"/>
    <col min="6408" max="6408" width="5.85546875" style="7" customWidth="1"/>
    <col min="6409" max="6409" width="22.5703125" style="7" bestFit="1" customWidth="1"/>
    <col min="6410" max="6410" width="15.42578125" style="7" customWidth="1"/>
    <col min="6411" max="6411" width="9.140625" style="7"/>
    <col min="6412" max="6412" width="14.42578125" style="7" customWidth="1"/>
    <col min="6413" max="6656" width="9.140625" style="7"/>
    <col min="6657" max="6657" width="49.140625" style="7" customWidth="1"/>
    <col min="6658" max="6658" width="8.28515625" style="7" customWidth="1"/>
    <col min="6659" max="6659" width="8.7109375" style="7" customWidth="1"/>
    <col min="6660" max="6660" width="6.7109375" style="7" customWidth="1"/>
    <col min="6661" max="6661" width="23" style="7" bestFit="1" customWidth="1"/>
    <col min="6662" max="6662" width="9.7109375" style="7" customWidth="1"/>
    <col min="6663" max="6663" width="9" style="7" customWidth="1"/>
    <col min="6664" max="6664" width="5.85546875" style="7" customWidth="1"/>
    <col min="6665" max="6665" width="22.5703125" style="7" bestFit="1" customWidth="1"/>
    <col min="6666" max="6666" width="15.42578125" style="7" customWidth="1"/>
    <col min="6667" max="6667" width="9.140625" style="7"/>
    <col min="6668" max="6668" width="14.42578125" style="7" customWidth="1"/>
    <col min="6669" max="6912" width="9.140625" style="7"/>
    <col min="6913" max="6913" width="49.140625" style="7" customWidth="1"/>
    <col min="6914" max="6914" width="8.28515625" style="7" customWidth="1"/>
    <col min="6915" max="6915" width="8.7109375" style="7" customWidth="1"/>
    <col min="6916" max="6916" width="6.7109375" style="7" customWidth="1"/>
    <col min="6917" max="6917" width="23" style="7" bestFit="1" customWidth="1"/>
    <col min="6918" max="6918" width="9.7109375" style="7" customWidth="1"/>
    <col min="6919" max="6919" width="9" style="7" customWidth="1"/>
    <col min="6920" max="6920" width="5.85546875" style="7" customWidth="1"/>
    <col min="6921" max="6921" width="22.5703125" style="7" bestFit="1" customWidth="1"/>
    <col min="6922" max="6922" width="15.42578125" style="7" customWidth="1"/>
    <col min="6923" max="6923" width="9.140625" style="7"/>
    <col min="6924" max="6924" width="14.42578125" style="7" customWidth="1"/>
    <col min="6925" max="7168" width="9.140625" style="7"/>
    <col min="7169" max="7169" width="49.140625" style="7" customWidth="1"/>
    <col min="7170" max="7170" width="8.28515625" style="7" customWidth="1"/>
    <col min="7171" max="7171" width="8.7109375" style="7" customWidth="1"/>
    <col min="7172" max="7172" width="6.7109375" style="7" customWidth="1"/>
    <col min="7173" max="7173" width="23" style="7" bestFit="1" customWidth="1"/>
    <col min="7174" max="7174" width="9.7109375" style="7" customWidth="1"/>
    <col min="7175" max="7175" width="9" style="7" customWidth="1"/>
    <col min="7176" max="7176" width="5.85546875" style="7" customWidth="1"/>
    <col min="7177" max="7177" width="22.5703125" style="7" bestFit="1" customWidth="1"/>
    <col min="7178" max="7178" width="15.42578125" style="7" customWidth="1"/>
    <col min="7179" max="7179" width="9.140625" style="7"/>
    <col min="7180" max="7180" width="14.42578125" style="7" customWidth="1"/>
    <col min="7181" max="7424" width="9.140625" style="7"/>
    <col min="7425" max="7425" width="49.140625" style="7" customWidth="1"/>
    <col min="7426" max="7426" width="8.28515625" style="7" customWidth="1"/>
    <col min="7427" max="7427" width="8.7109375" style="7" customWidth="1"/>
    <col min="7428" max="7428" width="6.7109375" style="7" customWidth="1"/>
    <col min="7429" max="7429" width="23" style="7" bestFit="1" customWidth="1"/>
    <col min="7430" max="7430" width="9.7109375" style="7" customWidth="1"/>
    <col min="7431" max="7431" width="9" style="7" customWidth="1"/>
    <col min="7432" max="7432" width="5.85546875" style="7" customWidth="1"/>
    <col min="7433" max="7433" width="22.5703125" style="7" bestFit="1" customWidth="1"/>
    <col min="7434" max="7434" width="15.42578125" style="7" customWidth="1"/>
    <col min="7435" max="7435" width="9.140625" style="7"/>
    <col min="7436" max="7436" width="14.42578125" style="7" customWidth="1"/>
    <col min="7437" max="7680" width="9.140625" style="7"/>
    <col min="7681" max="7681" width="49.140625" style="7" customWidth="1"/>
    <col min="7682" max="7682" width="8.28515625" style="7" customWidth="1"/>
    <col min="7683" max="7683" width="8.7109375" style="7" customWidth="1"/>
    <col min="7684" max="7684" width="6.7109375" style="7" customWidth="1"/>
    <col min="7685" max="7685" width="23" style="7" bestFit="1" customWidth="1"/>
    <col min="7686" max="7686" width="9.7109375" style="7" customWidth="1"/>
    <col min="7687" max="7687" width="9" style="7" customWidth="1"/>
    <col min="7688" max="7688" width="5.85546875" style="7" customWidth="1"/>
    <col min="7689" max="7689" width="22.5703125" style="7" bestFit="1" customWidth="1"/>
    <col min="7690" max="7690" width="15.42578125" style="7" customWidth="1"/>
    <col min="7691" max="7691" width="9.140625" style="7"/>
    <col min="7692" max="7692" width="14.42578125" style="7" customWidth="1"/>
    <col min="7693" max="7936" width="9.140625" style="7"/>
    <col min="7937" max="7937" width="49.140625" style="7" customWidth="1"/>
    <col min="7938" max="7938" width="8.28515625" style="7" customWidth="1"/>
    <col min="7939" max="7939" width="8.7109375" style="7" customWidth="1"/>
    <col min="7940" max="7940" width="6.7109375" style="7" customWidth="1"/>
    <col min="7941" max="7941" width="23" style="7" bestFit="1" customWidth="1"/>
    <col min="7942" max="7942" width="9.7109375" style="7" customWidth="1"/>
    <col min="7943" max="7943" width="9" style="7" customWidth="1"/>
    <col min="7944" max="7944" width="5.85546875" style="7" customWidth="1"/>
    <col min="7945" max="7945" width="22.5703125" style="7" bestFit="1" customWidth="1"/>
    <col min="7946" max="7946" width="15.42578125" style="7" customWidth="1"/>
    <col min="7947" max="7947" width="9.140625" style="7"/>
    <col min="7948" max="7948" width="14.42578125" style="7" customWidth="1"/>
    <col min="7949" max="8192" width="9.140625" style="7"/>
    <col min="8193" max="8193" width="49.140625" style="7" customWidth="1"/>
    <col min="8194" max="8194" width="8.28515625" style="7" customWidth="1"/>
    <col min="8195" max="8195" width="8.7109375" style="7" customWidth="1"/>
    <col min="8196" max="8196" width="6.7109375" style="7" customWidth="1"/>
    <col min="8197" max="8197" width="23" style="7" bestFit="1" customWidth="1"/>
    <col min="8198" max="8198" width="9.7109375" style="7" customWidth="1"/>
    <col min="8199" max="8199" width="9" style="7" customWidth="1"/>
    <col min="8200" max="8200" width="5.85546875" style="7" customWidth="1"/>
    <col min="8201" max="8201" width="22.5703125" style="7" bestFit="1" customWidth="1"/>
    <col min="8202" max="8202" width="15.42578125" style="7" customWidth="1"/>
    <col min="8203" max="8203" width="9.140625" style="7"/>
    <col min="8204" max="8204" width="14.42578125" style="7" customWidth="1"/>
    <col min="8205" max="8448" width="9.140625" style="7"/>
    <col min="8449" max="8449" width="49.140625" style="7" customWidth="1"/>
    <col min="8450" max="8450" width="8.28515625" style="7" customWidth="1"/>
    <col min="8451" max="8451" width="8.7109375" style="7" customWidth="1"/>
    <col min="8452" max="8452" width="6.7109375" style="7" customWidth="1"/>
    <col min="8453" max="8453" width="23" style="7" bestFit="1" customWidth="1"/>
    <col min="8454" max="8454" width="9.7109375" style="7" customWidth="1"/>
    <col min="8455" max="8455" width="9" style="7" customWidth="1"/>
    <col min="8456" max="8456" width="5.85546875" style="7" customWidth="1"/>
    <col min="8457" max="8457" width="22.5703125" style="7" bestFit="1" customWidth="1"/>
    <col min="8458" max="8458" width="15.42578125" style="7" customWidth="1"/>
    <col min="8459" max="8459" width="9.140625" style="7"/>
    <col min="8460" max="8460" width="14.42578125" style="7" customWidth="1"/>
    <col min="8461" max="8704" width="9.140625" style="7"/>
    <col min="8705" max="8705" width="49.140625" style="7" customWidth="1"/>
    <col min="8706" max="8706" width="8.28515625" style="7" customWidth="1"/>
    <col min="8707" max="8707" width="8.7109375" style="7" customWidth="1"/>
    <col min="8708" max="8708" width="6.7109375" style="7" customWidth="1"/>
    <col min="8709" max="8709" width="23" style="7" bestFit="1" customWidth="1"/>
    <col min="8710" max="8710" width="9.7109375" style="7" customWidth="1"/>
    <col min="8711" max="8711" width="9" style="7" customWidth="1"/>
    <col min="8712" max="8712" width="5.85546875" style="7" customWidth="1"/>
    <col min="8713" max="8713" width="22.5703125" style="7" bestFit="1" customWidth="1"/>
    <col min="8714" max="8714" width="15.42578125" style="7" customWidth="1"/>
    <col min="8715" max="8715" width="9.140625" style="7"/>
    <col min="8716" max="8716" width="14.42578125" style="7" customWidth="1"/>
    <col min="8717" max="8960" width="9.140625" style="7"/>
    <col min="8961" max="8961" width="49.140625" style="7" customWidth="1"/>
    <col min="8962" max="8962" width="8.28515625" style="7" customWidth="1"/>
    <col min="8963" max="8963" width="8.7109375" style="7" customWidth="1"/>
    <col min="8964" max="8964" width="6.7109375" style="7" customWidth="1"/>
    <col min="8965" max="8965" width="23" style="7" bestFit="1" customWidth="1"/>
    <col min="8966" max="8966" width="9.7109375" style="7" customWidth="1"/>
    <col min="8967" max="8967" width="9" style="7" customWidth="1"/>
    <col min="8968" max="8968" width="5.85546875" style="7" customWidth="1"/>
    <col min="8969" max="8969" width="22.5703125" style="7" bestFit="1" customWidth="1"/>
    <col min="8970" max="8970" width="15.42578125" style="7" customWidth="1"/>
    <col min="8971" max="8971" width="9.140625" style="7"/>
    <col min="8972" max="8972" width="14.42578125" style="7" customWidth="1"/>
    <col min="8973" max="9216" width="9.140625" style="7"/>
    <col min="9217" max="9217" width="49.140625" style="7" customWidth="1"/>
    <col min="9218" max="9218" width="8.28515625" style="7" customWidth="1"/>
    <col min="9219" max="9219" width="8.7109375" style="7" customWidth="1"/>
    <col min="9220" max="9220" width="6.7109375" style="7" customWidth="1"/>
    <col min="9221" max="9221" width="23" style="7" bestFit="1" customWidth="1"/>
    <col min="9222" max="9222" width="9.7109375" style="7" customWidth="1"/>
    <col min="9223" max="9223" width="9" style="7" customWidth="1"/>
    <col min="9224" max="9224" width="5.85546875" style="7" customWidth="1"/>
    <col min="9225" max="9225" width="22.5703125" style="7" bestFit="1" customWidth="1"/>
    <col min="9226" max="9226" width="15.42578125" style="7" customWidth="1"/>
    <col min="9227" max="9227" width="9.140625" style="7"/>
    <col min="9228" max="9228" width="14.42578125" style="7" customWidth="1"/>
    <col min="9229" max="9472" width="9.140625" style="7"/>
    <col min="9473" max="9473" width="49.140625" style="7" customWidth="1"/>
    <col min="9474" max="9474" width="8.28515625" style="7" customWidth="1"/>
    <col min="9475" max="9475" width="8.7109375" style="7" customWidth="1"/>
    <col min="9476" max="9476" width="6.7109375" style="7" customWidth="1"/>
    <col min="9477" max="9477" width="23" style="7" bestFit="1" customWidth="1"/>
    <col min="9478" max="9478" width="9.7109375" style="7" customWidth="1"/>
    <col min="9479" max="9479" width="9" style="7" customWidth="1"/>
    <col min="9480" max="9480" width="5.85546875" style="7" customWidth="1"/>
    <col min="9481" max="9481" width="22.5703125" style="7" bestFit="1" customWidth="1"/>
    <col min="9482" max="9482" width="15.42578125" style="7" customWidth="1"/>
    <col min="9483" max="9483" width="9.140625" style="7"/>
    <col min="9484" max="9484" width="14.42578125" style="7" customWidth="1"/>
    <col min="9485" max="9728" width="9.140625" style="7"/>
    <col min="9729" max="9729" width="49.140625" style="7" customWidth="1"/>
    <col min="9730" max="9730" width="8.28515625" style="7" customWidth="1"/>
    <col min="9731" max="9731" width="8.7109375" style="7" customWidth="1"/>
    <col min="9732" max="9732" width="6.7109375" style="7" customWidth="1"/>
    <col min="9733" max="9733" width="23" style="7" bestFit="1" customWidth="1"/>
    <col min="9734" max="9734" width="9.7109375" style="7" customWidth="1"/>
    <col min="9735" max="9735" width="9" style="7" customWidth="1"/>
    <col min="9736" max="9736" width="5.85546875" style="7" customWidth="1"/>
    <col min="9737" max="9737" width="22.5703125" style="7" bestFit="1" customWidth="1"/>
    <col min="9738" max="9738" width="15.42578125" style="7" customWidth="1"/>
    <col min="9739" max="9739" width="9.140625" style="7"/>
    <col min="9740" max="9740" width="14.42578125" style="7" customWidth="1"/>
    <col min="9741" max="9984" width="9.140625" style="7"/>
    <col min="9985" max="9985" width="49.140625" style="7" customWidth="1"/>
    <col min="9986" max="9986" width="8.28515625" style="7" customWidth="1"/>
    <col min="9987" max="9987" width="8.7109375" style="7" customWidth="1"/>
    <col min="9988" max="9988" width="6.7109375" style="7" customWidth="1"/>
    <col min="9989" max="9989" width="23" style="7" bestFit="1" customWidth="1"/>
    <col min="9990" max="9990" width="9.7109375" style="7" customWidth="1"/>
    <col min="9991" max="9991" width="9" style="7" customWidth="1"/>
    <col min="9992" max="9992" width="5.85546875" style="7" customWidth="1"/>
    <col min="9993" max="9993" width="22.5703125" style="7" bestFit="1" customWidth="1"/>
    <col min="9994" max="9994" width="15.42578125" style="7" customWidth="1"/>
    <col min="9995" max="9995" width="9.140625" style="7"/>
    <col min="9996" max="9996" width="14.42578125" style="7" customWidth="1"/>
    <col min="9997" max="10240" width="9.140625" style="7"/>
    <col min="10241" max="10241" width="49.140625" style="7" customWidth="1"/>
    <col min="10242" max="10242" width="8.28515625" style="7" customWidth="1"/>
    <col min="10243" max="10243" width="8.7109375" style="7" customWidth="1"/>
    <col min="10244" max="10244" width="6.7109375" style="7" customWidth="1"/>
    <col min="10245" max="10245" width="23" style="7" bestFit="1" customWidth="1"/>
    <col min="10246" max="10246" width="9.7109375" style="7" customWidth="1"/>
    <col min="10247" max="10247" width="9" style="7" customWidth="1"/>
    <col min="10248" max="10248" width="5.85546875" style="7" customWidth="1"/>
    <col min="10249" max="10249" width="22.5703125" style="7" bestFit="1" customWidth="1"/>
    <col min="10250" max="10250" width="15.42578125" style="7" customWidth="1"/>
    <col min="10251" max="10251" width="9.140625" style="7"/>
    <col min="10252" max="10252" width="14.42578125" style="7" customWidth="1"/>
    <col min="10253" max="10496" width="9.140625" style="7"/>
    <col min="10497" max="10497" width="49.140625" style="7" customWidth="1"/>
    <col min="10498" max="10498" width="8.28515625" style="7" customWidth="1"/>
    <col min="10499" max="10499" width="8.7109375" style="7" customWidth="1"/>
    <col min="10500" max="10500" width="6.7109375" style="7" customWidth="1"/>
    <col min="10501" max="10501" width="23" style="7" bestFit="1" customWidth="1"/>
    <col min="10502" max="10502" width="9.7109375" style="7" customWidth="1"/>
    <col min="10503" max="10503" width="9" style="7" customWidth="1"/>
    <col min="10504" max="10504" width="5.85546875" style="7" customWidth="1"/>
    <col min="10505" max="10505" width="22.5703125" style="7" bestFit="1" customWidth="1"/>
    <col min="10506" max="10506" width="15.42578125" style="7" customWidth="1"/>
    <col min="10507" max="10507" width="9.140625" style="7"/>
    <col min="10508" max="10508" width="14.42578125" style="7" customWidth="1"/>
    <col min="10509" max="10752" width="9.140625" style="7"/>
    <col min="10753" max="10753" width="49.140625" style="7" customWidth="1"/>
    <col min="10754" max="10754" width="8.28515625" style="7" customWidth="1"/>
    <col min="10755" max="10755" width="8.7109375" style="7" customWidth="1"/>
    <col min="10756" max="10756" width="6.7109375" style="7" customWidth="1"/>
    <col min="10757" max="10757" width="23" style="7" bestFit="1" customWidth="1"/>
    <col min="10758" max="10758" width="9.7109375" style="7" customWidth="1"/>
    <col min="10759" max="10759" width="9" style="7" customWidth="1"/>
    <col min="10760" max="10760" width="5.85546875" style="7" customWidth="1"/>
    <col min="10761" max="10761" width="22.5703125" style="7" bestFit="1" customWidth="1"/>
    <col min="10762" max="10762" width="15.42578125" style="7" customWidth="1"/>
    <col min="10763" max="10763" width="9.140625" style="7"/>
    <col min="10764" max="10764" width="14.42578125" style="7" customWidth="1"/>
    <col min="10765" max="11008" width="9.140625" style="7"/>
    <col min="11009" max="11009" width="49.140625" style="7" customWidth="1"/>
    <col min="11010" max="11010" width="8.28515625" style="7" customWidth="1"/>
    <col min="11011" max="11011" width="8.7109375" style="7" customWidth="1"/>
    <col min="11012" max="11012" width="6.7109375" style="7" customWidth="1"/>
    <col min="11013" max="11013" width="23" style="7" bestFit="1" customWidth="1"/>
    <col min="11014" max="11014" width="9.7109375" style="7" customWidth="1"/>
    <col min="11015" max="11015" width="9" style="7" customWidth="1"/>
    <col min="11016" max="11016" width="5.85546875" style="7" customWidth="1"/>
    <col min="11017" max="11017" width="22.5703125" style="7" bestFit="1" customWidth="1"/>
    <col min="11018" max="11018" width="15.42578125" style="7" customWidth="1"/>
    <col min="11019" max="11019" width="9.140625" style="7"/>
    <col min="11020" max="11020" width="14.42578125" style="7" customWidth="1"/>
    <col min="11021" max="11264" width="9.140625" style="7"/>
    <col min="11265" max="11265" width="49.140625" style="7" customWidth="1"/>
    <col min="11266" max="11266" width="8.28515625" style="7" customWidth="1"/>
    <col min="11267" max="11267" width="8.7109375" style="7" customWidth="1"/>
    <col min="11268" max="11268" width="6.7109375" style="7" customWidth="1"/>
    <col min="11269" max="11269" width="23" style="7" bestFit="1" customWidth="1"/>
    <col min="11270" max="11270" width="9.7109375" style="7" customWidth="1"/>
    <col min="11271" max="11271" width="9" style="7" customWidth="1"/>
    <col min="11272" max="11272" width="5.85546875" style="7" customWidth="1"/>
    <col min="11273" max="11273" width="22.5703125" style="7" bestFit="1" customWidth="1"/>
    <col min="11274" max="11274" width="15.42578125" style="7" customWidth="1"/>
    <col min="11275" max="11275" width="9.140625" style="7"/>
    <col min="11276" max="11276" width="14.42578125" style="7" customWidth="1"/>
    <col min="11277" max="11520" width="9.140625" style="7"/>
    <col min="11521" max="11521" width="49.140625" style="7" customWidth="1"/>
    <col min="11522" max="11522" width="8.28515625" style="7" customWidth="1"/>
    <col min="11523" max="11523" width="8.7109375" style="7" customWidth="1"/>
    <col min="11524" max="11524" width="6.7109375" style="7" customWidth="1"/>
    <col min="11525" max="11525" width="23" style="7" bestFit="1" customWidth="1"/>
    <col min="11526" max="11526" width="9.7109375" style="7" customWidth="1"/>
    <col min="11527" max="11527" width="9" style="7" customWidth="1"/>
    <col min="11528" max="11528" width="5.85546875" style="7" customWidth="1"/>
    <col min="11529" max="11529" width="22.5703125" style="7" bestFit="1" customWidth="1"/>
    <col min="11530" max="11530" width="15.42578125" style="7" customWidth="1"/>
    <col min="11531" max="11531" width="9.140625" style="7"/>
    <col min="11532" max="11532" width="14.42578125" style="7" customWidth="1"/>
    <col min="11533" max="11776" width="9.140625" style="7"/>
    <col min="11777" max="11777" width="49.140625" style="7" customWidth="1"/>
    <col min="11778" max="11778" width="8.28515625" style="7" customWidth="1"/>
    <col min="11779" max="11779" width="8.7109375" style="7" customWidth="1"/>
    <col min="11780" max="11780" width="6.7109375" style="7" customWidth="1"/>
    <col min="11781" max="11781" width="23" style="7" bestFit="1" customWidth="1"/>
    <col min="11782" max="11782" width="9.7109375" style="7" customWidth="1"/>
    <col min="11783" max="11783" width="9" style="7" customWidth="1"/>
    <col min="11784" max="11784" width="5.85546875" style="7" customWidth="1"/>
    <col min="11785" max="11785" width="22.5703125" style="7" bestFit="1" customWidth="1"/>
    <col min="11786" max="11786" width="15.42578125" style="7" customWidth="1"/>
    <col min="11787" max="11787" width="9.140625" style="7"/>
    <col min="11788" max="11788" width="14.42578125" style="7" customWidth="1"/>
    <col min="11789" max="12032" width="9.140625" style="7"/>
    <col min="12033" max="12033" width="49.140625" style="7" customWidth="1"/>
    <col min="12034" max="12034" width="8.28515625" style="7" customWidth="1"/>
    <col min="12035" max="12035" width="8.7109375" style="7" customWidth="1"/>
    <col min="12036" max="12036" width="6.7109375" style="7" customWidth="1"/>
    <col min="12037" max="12037" width="23" style="7" bestFit="1" customWidth="1"/>
    <col min="12038" max="12038" width="9.7109375" style="7" customWidth="1"/>
    <col min="12039" max="12039" width="9" style="7" customWidth="1"/>
    <col min="12040" max="12040" width="5.85546875" style="7" customWidth="1"/>
    <col min="12041" max="12041" width="22.5703125" style="7" bestFit="1" customWidth="1"/>
    <col min="12042" max="12042" width="15.42578125" style="7" customWidth="1"/>
    <col min="12043" max="12043" width="9.140625" style="7"/>
    <col min="12044" max="12044" width="14.42578125" style="7" customWidth="1"/>
    <col min="12045" max="12288" width="9.140625" style="7"/>
    <col min="12289" max="12289" width="49.140625" style="7" customWidth="1"/>
    <col min="12290" max="12290" width="8.28515625" style="7" customWidth="1"/>
    <col min="12291" max="12291" width="8.7109375" style="7" customWidth="1"/>
    <col min="12292" max="12292" width="6.7109375" style="7" customWidth="1"/>
    <col min="12293" max="12293" width="23" style="7" bestFit="1" customWidth="1"/>
    <col min="12294" max="12294" width="9.7109375" style="7" customWidth="1"/>
    <col min="12295" max="12295" width="9" style="7" customWidth="1"/>
    <col min="12296" max="12296" width="5.85546875" style="7" customWidth="1"/>
    <col min="12297" max="12297" width="22.5703125" style="7" bestFit="1" customWidth="1"/>
    <col min="12298" max="12298" width="15.42578125" style="7" customWidth="1"/>
    <col min="12299" max="12299" width="9.140625" style="7"/>
    <col min="12300" max="12300" width="14.42578125" style="7" customWidth="1"/>
    <col min="12301" max="12544" width="9.140625" style="7"/>
    <col min="12545" max="12545" width="49.140625" style="7" customWidth="1"/>
    <col min="12546" max="12546" width="8.28515625" style="7" customWidth="1"/>
    <col min="12547" max="12547" width="8.7109375" style="7" customWidth="1"/>
    <col min="12548" max="12548" width="6.7109375" style="7" customWidth="1"/>
    <col min="12549" max="12549" width="23" style="7" bestFit="1" customWidth="1"/>
    <col min="12550" max="12550" width="9.7109375" style="7" customWidth="1"/>
    <col min="12551" max="12551" width="9" style="7" customWidth="1"/>
    <col min="12552" max="12552" width="5.85546875" style="7" customWidth="1"/>
    <col min="12553" max="12553" width="22.5703125" style="7" bestFit="1" customWidth="1"/>
    <col min="12554" max="12554" width="15.42578125" style="7" customWidth="1"/>
    <col min="12555" max="12555" width="9.140625" style="7"/>
    <col min="12556" max="12556" width="14.42578125" style="7" customWidth="1"/>
    <col min="12557" max="12800" width="9.140625" style="7"/>
    <col min="12801" max="12801" width="49.140625" style="7" customWidth="1"/>
    <col min="12802" max="12802" width="8.28515625" style="7" customWidth="1"/>
    <col min="12803" max="12803" width="8.7109375" style="7" customWidth="1"/>
    <col min="12804" max="12804" width="6.7109375" style="7" customWidth="1"/>
    <col min="12805" max="12805" width="23" style="7" bestFit="1" customWidth="1"/>
    <col min="12806" max="12806" width="9.7109375" style="7" customWidth="1"/>
    <col min="12807" max="12807" width="9" style="7" customWidth="1"/>
    <col min="12808" max="12808" width="5.85546875" style="7" customWidth="1"/>
    <col min="12809" max="12809" width="22.5703125" style="7" bestFit="1" customWidth="1"/>
    <col min="12810" max="12810" width="15.42578125" style="7" customWidth="1"/>
    <col min="12811" max="12811" width="9.140625" style="7"/>
    <col min="12812" max="12812" width="14.42578125" style="7" customWidth="1"/>
    <col min="12813" max="13056" width="9.140625" style="7"/>
    <col min="13057" max="13057" width="49.140625" style="7" customWidth="1"/>
    <col min="13058" max="13058" width="8.28515625" style="7" customWidth="1"/>
    <col min="13059" max="13059" width="8.7109375" style="7" customWidth="1"/>
    <col min="13060" max="13060" width="6.7109375" style="7" customWidth="1"/>
    <col min="13061" max="13061" width="23" style="7" bestFit="1" customWidth="1"/>
    <col min="13062" max="13062" width="9.7109375" style="7" customWidth="1"/>
    <col min="13063" max="13063" width="9" style="7" customWidth="1"/>
    <col min="13064" max="13064" width="5.85546875" style="7" customWidth="1"/>
    <col min="13065" max="13065" width="22.5703125" style="7" bestFit="1" customWidth="1"/>
    <col min="13066" max="13066" width="15.42578125" style="7" customWidth="1"/>
    <col min="13067" max="13067" width="9.140625" style="7"/>
    <col min="13068" max="13068" width="14.42578125" style="7" customWidth="1"/>
    <col min="13069" max="13312" width="9.140625" style="7"/>
    <col min="13313" max="13313" width="49.140625" style="7" customWidth="1"/>
    <col min="13314" max="13314" width="8.28515625" style="7" customWidth="1"/>
    <col min="13315" max="13315" width="8.7109375" style="7" customWidth="1"/>
    <col min="13316" max="13316" width="6.7109375" style="7" customWidth="1"/>
    <col min="13317" max="13317" width="23" style="7" bestFit="1" customWidth="1"/>
    <col min="13318" max="13318" width="9.7109375" style="7" customWidth="1"/>
    <col min="13319" max="13319" width="9" style="7" customWidth="1"/>
    <col min="13320" max="13320" width="5.85546875" style="7" customWidth="1"/>
    <col min="13321" max="13321" width="22.5703125" style="7" bestFit="1" customWidth="1"/>
    <col min="13322" max="13322" width="15.42578125" style="7" customWidth="1"/>
    <col min="13323" max="13323" width="9.140625" style="7"/>
    <col min="13324" max="13324" width="14.42578125" style="7" customWidth="1"/>
    <col min="13325" max="13568" width="9.140625" style="7"/>
    <col min="13569" max="13569" width="49.140625" style="7" customWidth="1"/>
    <col min="13570" max="13570" width="8.28515625" style="7" customWidth="1"/>
    <col min="13571" max="13571" width="8.7109375" style="7" customWidth="1"/>
    <col min="13572" max="13572" width="6.7109375" style="7" customWidth="1"/>
    <col min="13573" max="13573" width="23" style="7" bestFit="1" customWidth="1"/>
    <col min="13574" max="13574" width="9.7109375" style="7" customWidth="1"/>
    <col min="13575" max="13575" width="9" style="7" customWidth="1"/>
    <col min="13576" max="13576" width="5.85546875" style="7" customWidth="1"/>
    <col min="13577" max="13577" width="22.5703125" style="7" bestFit="1" customWidth="1"/>
    <col min="13578" max="13578" width="15.42578125" style="7" customWidth="1"/>
    <col min="13579" max="13579" width="9.140625" style="7"/>
    <col min="13580" max="13580" width="14.42578125" style="7" customWidth="1"/>
    <col min="13581" max="13824" width="9.140625" style="7"/>
    <col min="13825" max="13825" width="49.140625" style="7" customWidth="1"/>
    <col min="13826" max="13826" width="8.28515625" style="7" customWidth="1"/>
    <col min="13827" max="13827" width="8.7109375" style="7" customWidth="1"/>
    <col min="13828" max="13828" width="6.7109375" style="7" customWidth="1"/>
    <col min="13829" max="13829" width="23" style="7" bestFit="1" customWidth="1"/>
    <col min="13830" max="13830" width="9.7109375" style="7" customWidth="1"/>
    <col min="13831" max="13831" width="9" style="7" customWidth="1"/>
    <col min="13832" max="13832" width="5.85546875" style="7" customWidth="1"/>
    <col min="13833" max="13833" width="22.5703125" style="7" bestFit="1" customWidth="1"/>
    <col min="13834" max="13834" width="15.42578125" style="7" customWidth="1"/>
    <col min="13835" max="13835" width="9.140625" style="7"/>
    <col min="13836" max="13836" width="14.42578125" style="7" customWidth="1"/>
    <col min="13837" max="14080" width="9.140625" style="7"/>
    <col min="14081" max="14081" width="49.140625" style="7" customWidth="1"/>
    <col min="14082" max="14082" width="8.28515625" style="7" customWidth="1"/>
    <col min="14083" max="14083" width="8.7109375" style="7" customWidth="1"/>
    <col min="14084" max="14084" width="6.7109375" style="7" customWidth="1"/>
    <col min="14085" max="14085" width="23" style="7" bestFit="1" customWidth="1"/>
    <col min="14086" max="14086" width="9.7109375" style="7" customWidth="1"/>
    <col min="14087" max="14087" width="9" style="7" customWidth="1"/>
    <col min="14088" max="14088" width="5.85546875" style="7" customWidth="1"/>
    <col min="14089" max="14089" width="22.5703125" style="7" bestFit="1" customWidth="1"/>
    <col min="14090" max="14090" width="15.42578125" style="7" customWidth="1"/>
    <col min="14091" max="14091" width="9.140625" style="7"/>
    <col min="14092" max="14092" width="14.42578125" style="7" customWidth="1"/>
    <col min="14093" max="14336" width="9.140625" style="7"/>
    <col min="14337" max="14337" width="49.140625" style="7" customWidth="1"/>
    <col min="14338" max="14338" width="8.28515625" style="7" customWidth="1"/>
    <col min="14339" max="14339" width="8.7109375" style="7" customWidth="1"/>
    <col min="14340" max="14340" width="6.7109375" style="7" customWidth="1"/>
    <col min="14341" max="14341" width="23" style="7" bestFit="1" customWidth="1"/>
    <col min="14342" max="14342" width="9.7109375" style="7" customWidth="1"/>
    <col min="14343" max="14343" width="9" style="7" customWidth="1"/>
    <col min="14344" max="14344" width="5.85546875" style="7" customWidth="1"/>
    <col min="14345" max="14345" width="22.5703125" style="7" bestFit="1" customWidth="1"/>
    <col min="14346" max="14346" width="15.42578125" style="7" customWidth="1"/>
    <col min="14347" max="14347" width="9.140625" style="7"/>
    <col min="14348" max="14348" width="14.42578125" style="7" customWidth="1"/>
    <col min="14349" max="14592" width="9.140625" style="7"/>
    <col min="14593" max="14593" width="49.140625" style="7" customWidth="1"/>
    <col min="14594" max="14594" width="8.28515625" style="7" customWidth="1"/>
    <col min="14595" max="14595" width="8.7109375" style="7" customWidth="1"/>
    <col min="14596" max="14596" width="6.7109375" style="7" customWidth="1"/>
    <col min="14597" max="14597" width="23" style="7" bestFit="1" customWidth="1"/>
    <col min="14598" max="14598" width="9.7109375" style="7" customWidth="1"/>
    <col min="14599" max="14599" width="9" style="7" customWidth="1"/>
    <col min="14600" max="14600" width="5.85546875" style="7" customWidth="1"/>
    <col min="14601" max="14601" width="22.5703125" style="7" bestFit="1" customWidth="1"/>
    <col min="14602" max="14602" width="15.42578125" style="7" customWidth="1"/>
    <col min="14603" max="14603" width="9.140625" style="7"/>
    <col min="14604" max="14604" width="14.42578125" style="7" customWidth="1"/>
    <col min="14605" max="14848" width="9.140625" style="7"/>
    <col min="14849" max="14849" width="49.140625" style="7" customWidth="1"/>
    <col min="14850" max="14850" width="8.28515625" style="7" customWidth="1"/>
    <col min="14851" max="14851" width="8.7109375" style="7" customWidth="1"/>
    <col min="14852" max="14852" width="6.7109375" style="7" customWidth="1"/>
    <col min="14853" max="14853" width="23" style="7" bestFit="1" customWidth="1"/>
    <col min="14854" max="14854" width="9.7109375" style="7" customWidth="1"/>
    <col min="14855" max="14855" width="9" style="7" customWidth="1"/>
    <col min="14856" max="14856" width="5.85546875" style="7" customWidth="1"/>
    <col min="14857" max="14857" width="22.5703125" style="7" bestFit="1" customWidth="1"/>
    <col min="14858" max="14858" width="15.42578125" style="7" customWidth="1"/>
    <col min="14859" max="14859" width="9.140625" style="7"/>
    <col min="14860" max="14860" width="14.42578125" style="7" customWidth="1"/>
    <col min="14861" max="15104" width="9.140625" style="7"/>
    <col min="15105" max="15105" width="49.140625" style="7" customWidth="1"/>
    <col min="15106" max="15106" width="8.28515625" style="7" customWidth="1"/>
    <col min="15107" max="15107" width="8.7109375" style="7" customWidth="1"/>
    <col min="15108" max="15108" width="6.7109375" style="7" customWidth="1"/>
    <col min="15109" max="15109" width="23" style="7" bestFit="1" customWidth="1"/>
    <col min="15110" max="15110" width="9.7109375" style="7" customWidth="1"/>
    <col min="15111" max="15111" width="9" style="7" customWidth="1"/>
    <col min="15112" max="15112" width="5.85546875" style="7" customWidth="1"/>
    <col min="15113" max="15113" width="22.5703125" style="7" bestFit="1" customWidth="1"/>
    <col min="15114" max="15114" width="15.42578125" style="7" customWidth="1"/>
    <col min="15115" max="15115" width="9.140625" style="7"/>
    <col min="15116" max="15116" width="14.42578125" style="7" customWidth="1"/>
    <col min="15117" max="15360" width="9.140625" style="7"/>
    <col min="15361" max="15361" width="49.140625" style="7" customWidth="1"/>
    <col min="15362" max="15362" width="8.28515625" style="7" customWidth="1"/>
    <col min="15363" max="15363" width="8.7109375" style="7" customWidth="1"/>
    <col min="15364" max="15364" width="6.7109375" style="7" customWidth="1"/>
    <col min="15365" max="15365" width="23" style="7" bestFit="1" customWidth="1"/>
    <col min="15366" max="15366" width="9.7109375" style="7" customWidth="1"/>
    <col min="15367" max="15367" width="9" style="7" customWidth="1"/>
    <col min="15368" max="15368" width="5.85546875" style="7" customWidth="1"/>
    <col min="15369" max="15369" width="22.5703125" style="7" bestFit="1" customWidth="1"/>
    <col min="15370" max="15370" width="15.42578125" style="7" customWidth="1"/>
    <col min="15371" max="15371" width="9.140625" style="7"/>
    <col min="15372" max="15372" width="14.42578125" style="7" customWidth="1"/>
    <col min="15373" max="15616" width="9.140625" style="7"/>
    <col min="15617" max="15617" width="49.140625" style="7" customWidth="1"/>
    <col min="15618" max="15618" width="8.28515625" style="7" customWidth="1"/>
    <col min="15619" max="15619" width="8.7109375" style="7" customWidth="1"/>
    <col min="15620" max="15620" width="6.7109375" style="7" customWidth="1"/>
    <col min="15621" max="15621" width="23" style="7" bestFit="1" customWidth="1"/>
    <col min="15622" max="15622" width="9.7109375" style="7" customWidth="1"/>
    <col min="15623" max="15623" width="9" style="7" customWidth="1"/>
    <col min="15624" max="15624" width="5.85546875" style="7" customWidth="1"/>
    <col min="15625" max="15625" width="22.5703125" style="7" bestFit="1" customWidth="1"/>
    <col min="15626" max="15626" width="15.42578125" style="7" customWidth="1"/>
    <col min="15627" max="15627" width="9.140625" style="7"/>
    <col min="15628" max="15628" width="14.42578125" style="7" customWidth="1"/>
    <col min="15629" max="15872" width="9.140625" style="7"/>
    <col min="15873" max="15873" width="49.140625" style="7" customWidth="1"/>
    <col min="15874" max="15874" width="8.28515625" style="7" customWidth="1"/>
    <col min="15875" max="15875" width="8.7109375" style="7" customWidth="1"/>
    <col min="15876" max="15876" width="6.7109375" style="7" customWidth="1"/>
    <col min="15877" max="15877" width="23" style="7" bestFit="1" customWidth="1"/>
    <col min="15878" max="15878" width="9.7109375" style="7" customWidth="1"/>
    <col min="15879" max="15879" width="9" style="7" customWidth="1"/>
    <col min="15880" max="15880" width="5.85546875" style="7" customWidth="1"/>
    <col min="15881" max="15881" width="22.5703125" style="7" bestFit="1" customWidth="1"/>
    <col min="15882" max="15882" width="15.42578125" style="7" customWidth="1"/>
    <col min="15883" max="15883" width="9.140625" style="7"/>
    <col min="15884" max="15884" width="14.42578125" style="7" customWidth="1"/>
    <col min="15885" max="16128" width="9.140625" style="7"/>
    <col min="16129" max="16129" width="49.140625" style="7" customWidth="1"/>
    <col min="16130" max="16130" width="8.28515625" style="7" customWidth="1"/>
    <col min="16131" max="16131" width="8.7109375" style="7" customWidth="1"/>
    <col min="16132" max="16132" width="6.7109375" style="7" customWidth="1"/>
    <col min="16133" max="16133" width="23" style="7" bestFit="1" customWidth="1"/>
    <col min="16134" max="16134" width="9.7109375" style="7" customWidth="1"/>
    <col min="16135" max="16135" width="9" style="7" customWidth="1"/>
    <col min="16136" max="16136" width="5.85546875" style="7" customWidth="1"/>
    <col min="16137" max="16137" width="22.5703125" style="7" bestFit="1" customWidth="1"/>
    <col min="16138" max="16138" width="15.42578125" style="7" customWidth="1"/>
    <col min="16139" max="16139" width="9.140625" style="7"/>
    <col min="16140" max="16140" width="14.42578125" style="7" customWidth="1"/>
    <col min="16141" max="16384" width="9.140625" style="7"/>
  </cols>
  <sheetData>
    <row r="1" spans="1:22" x14ac:dyDescent="0.2">
      <c r="A1" s="1" t="s">
        <v>0</v>
      </c>
      <c r="B1" s="2"/>
      <c r="C1" s="2"/>
      <c r="D1" s="1"/>
      <c r="E1" s="3"/>
      <c r="F1" s="4"/>
      <c r="G1" s="4"/>
      <c r="H1" s="5"/>
      <c r="I1" s="6"/>
      <c r="J1" s="5" t="s">
        <v>1</v>
      </c>
    </row>
    <row r="2" spans="1:22" x14ac:dyDescent="0.2">
      <c r="A2" s="1"/>
      <c r="B2" s="2"/>
      <c r="C2" s="2"/>
      <c r="D2" s="1"/>
      <c r="E2" s="3"/>
      <c r="F2" s="4"/>
      <c r="G2" s="4"/>
      <c r="H2" s="5"/>
      <c r="I2" s="6"/>
      <c r="J2" s="5"/>
    </row>
    <row r="3" spans="1:22" x14ac:dyDescent="0.2">
      <c r="A3" s="1"/>
      <c r="B3" s="2"/>
      <c r="C3" s="2"/>
      <c r="D3" s="1"/>
      <c r="E3" s="3"/>
      <c r="F3" s="4"/>
      <c r="G3" s="4"/>
      <c r="H3" s="5"/>
      <c r="I3" s="6"/>
      <c r="J3" s="5"/>
    </row>
    <row r="4" spans="1:22" ht="13.5" thickBot="1" x14ac:dyDescent="0.25">
      <c r="A4" s="5" t="s">
        <v>2</v>
      </c>
      <c r="B4" s="4"/>
      <c r="C4" s="8"/>
      <c r="D4" s="9"/>
      <c r="E4" s="10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 ht="13.15" customHeight="1" x14ac:dyDescent="0.2">
      <c r="A5" s="14" t="s">
        <v>3</v>
      </c>
      <c r="B5" s="232" t="s">
        <v>4</v>
      </c>
      <c r="C5" s="232"/>
      <c r="D5" s="232"/>
      <c r="E5" s="232"/>
      <c r="F5" s="232" t="s">
        <v>5</v>
      </c>
      <c r="G5" s="232"/>
      <c r="H5" s="232"/>
      <c r="I5" s="232"/>
      <c r="J5" s="15" t="s">
        <v>6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2" ht="13.9" customHeight="1" thickBot="1" x14ac:dyDescent="0.25">
      <c r="A6" s="16"/>
      <c r="B6" s="233" t="s">
        <v>7</v>
      </c>
      <c r="C6" s="233"/>
      <c r="D6" s="233"/>
      <c r="E6" s="233"/>
      <c r="F6" s="233" t="s">
        <v>8</v>
      </c>
      <c r="G6" s="233"/>
      <c r="H6" s="233"/>
      <c r="I6" s="233"/>
      <c r="J6" s="17" t="s">
        <v>9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ht="38.25" x14ac:dyDescent="0.2">
      <c r="A7" s="18"/>
      <c r="B7" s="19" t="s">
        <v>10</v>
      </c>
      <c r="C7" s="19" t="s">
        <v>11</v>
      </c>
      <c r="D7" s="20" t="s">
        <v>12</v>
      </c>
      <c r="E7" s="21" t="s">
        <v>13</v>
      </c>
      <c r="F7" s="19" t="s">
        <v>10</v>
      </c>
      <c r="G7" s="19" t="s">
        <v>11</v>
      </c>
      <c r="H7" s="20" t="s">
        <v>12</v>
      </c>
      <c r="I7" s="21" t="s">
        <v>13</v>
      </c>
      <c r="J7" s="22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x14ac:dyDescent="0.2">
      <c r="A8" s="23" t="s">
        <v>14</v>
      </c>
      <c r="B8" s="24"/>
      <c r="C8" s="24"/>
      <c r="D8" s="25" t="s">
        <v>15</v>
      </c>
      <c r="E8" s="26">
        <v>11206615.59</v>
      </c>
      <c r="F8" s="24"/>
      <c r="G8" s="24"/>
      <c r="H8" s="25" t="s">
        <v>15</v>
      </c>
      <c r="I8" s="26">
        <f>I9+I34+I35+I40+I44+I49+I50+I51+I52+0.02</f>
        <v>9084236.6800000016</v>
      </c>
      <c r="J8" s="27">
        <f>I8-E8</f>
        <v>-2122378.9099999983</v>
      </c>
      <c r="K8" s="9"/>
      <c r="L8" s="8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ht="25.5" x14ac:dyDescent="0.2">
      <c r="A9" s="23" t="s">
        <v>16</v>
      </c>
      <c r="B9" s="24">
        <f>E9/$E$66</f>
        <v>0.6191322734747795</v>
      </c>
      <c r="C9" s="24">
        <f>E9/$I$8</f>
        <v>0.75625901569970966</v>
      </c>
      <c r="D9" s="25" t="s">
        <v>15</v>
      </c>
      <c r="E9" s="26">
        <v>6870035.8899999997</v>
      </c>
      <c r="F9" s="24">
        <f>I9/$I$66</f>
        <v>0.5193138098472535</v>
      </c>
      <c r="G9" s="24">
        <f>I9/$I$8</f>
        <v>0.51471701968029304</v>
      </c>
      <c r="H9" s="25" t="s">
        <v>15</v>
      </c>
      <c r="I9" s="26">
        <f>I10+I18+I26</f>
        <v>4675811.2300000004</v>
      </c>
      <c r="J9" s="27">
        <f t="shared" ref="J9:J52" si="0">I9-E9</f>
        <v>-2194224.6599999992</v>
      </c>
      <c r="K9" s="9"/>
      <c r="L9" s="28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ht="38.25" x14ac:dyDescent="0.2">
      <c r="A10" s="23" t="s">
        <v>17</v>
      </c>
      <c r="B10" s="24">
        <f t="shared" ref="B10:B52" si="1">E10/$E$66</f>
        <v>0.6191322734747795</v>
      </c>
      <c r="C10" s="24">
        <f t="shared" ref="C10:C52" si="2">E10/$I$8</f>
        <v>0.75625901569970966</v>
      </c>
      <c r="D10" s="25" t="s">
        <v>15</v>
      </c>
      <c r="E10" s="26">
        <v>6870035.8899999997</v>
      </c>
      <c r="F10" s="24">
        <f t="shared" ref="F10:F52" si="3">I10/$I$66</f>
        <v>0.4862681971237407</v>
      </c>
      <c r="G10" s="24">
        <f t="shared" ref="G10:G52" si="4">I10/$I$8</f>
        <v>0.48196391554166329</v>
      </c>
      <c r="H10" s="25" t="s">
        <v>15</v>
      </c>
      <c r="I10" s="26">
        <f>SUM(I11:I17)</f>
        <v>4378274.28</v>
      </c>
      <c r="J10" s="27">
        <f t="shared" si="0"/>
        <v>-2491761.6099999994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">
      <c r="A11" s="29" t="s">
        <v>18</v>
      </c>
      <c r="B11" s="24">
        <f t="shared" si="1"/>
        <v>0.37206188123910394</v>
      </c>
      <c r="C11" s="24">
        <f t="shared" si="2"/>
        <v>0.45446694372124163</v>
      </c>
      <c r="D11" s="25" t="s">
        <v>15</v>
      </c>
      <c r="E11" s="30">
        <v>4128485.28</v>
      </c>
      <c r="F11" s="24">
        <f t="shared" si="3"/>
        <v>0.1869457331999623</v>
      </c>
      <c r="G11" s="24">
        <f t="shared" si="4"/>
        <v>0.18529095281123828</v>
      </c>
      <c r="H11" s="25" t="s">
        <v>15</v>
      </c>
      <c r="I11" s="30">
        <v>1683226.87</v>
      </c>
      <c r="J11" s="27">
        <f t="shared" si="0"/>
        <v>-2445258.4099999997</v>
      </c>
      <c r="K11" s="9"/>
      <c r="L11" s="28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ht="25.5" x14ac:dyDescent="0.2">
      <c r="A12" s="29" t="s">
        <v>19</v>
      </c>
      <c r="B12" s="24">
        <f t="shared" si="1"/>
        <v>6.9136076026551458E-3</v>
      </c>
      <c r="C12" s="24">
        <f t="shared" si="2"/>
        <v>8.4448482247162227E-3</v>
      </c>
      <c r="D12" s="25" t="s">
        <v>15</v>
      </c>
      <c r="E12" s="30">
        <v>76715</v>
      </c>
      <c r="F12" s="24">
        <f t="shared" si="3"/>
        <v>2.8628227313972913E-2</v>
      </c>
      <c r="G12" s="24">
        <f t="shared" si="4"/>
        <v>2.8374819930385164E-2</v>
      </c>
      <c r="H12" s="25" t="s">
        <v>15</v>
      </c>
      <c r="I12" s="30">
        <v>257763.58</v>
      </c>
      <c r="J12" s="27">
        <f t="shared" si="0"/>
        <v>181048.58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">
      <c r="A13" s="29" t="s">
        <v>20</v>
      </c>
      <c r="B13" s="24">
        <f t="shared" si="1"/>
        <v>8.5596237954948196E-2</v>
      </c>
      <c r="C13" s="24">
        <f t="shared" si="2"/>
        <v>0.10455427610016871</v>
      </c>
      <c r="D13" s="25" t="s">
        <v>15</v>
      </c>
      <c r="E13" s="30">
        <v>949795.79</v>
      </c>
      <c r="F13" s="24">
        <f t="shared" si="3"/>
        <v>6.0930029580346982E-2</v>
      </c>
      <c r="G13" s="24">
        <f t="shared" si="4"/>
        <v>6.0390697570420405E-2</v>
      </c>
      <c r="H13" s="25" t="s">
        <v>15</v>
      </c>
      <c r="I13" s="30">
        <v>548603.39</v>
      </c>
      <c r="J13" s="27">
        <f t="shared" si="0"/>
        <v>-401192.4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">
      <c r="A14" s="29" t="s">
        <v>21</v>
      </c>
      <c r="B14" s="24">
        <f t="shared" si="1"/>
        <v>0.15456054667807226</v>
      </c>
      <c r="C14" s="24">
        <f t="shared" si="2"/>
        <v>0.18879294765358312</v>
      </c>
      <c r="D14" s="25" t="s">
        <v>15</v>
      </c>
      <c r="E14" s="30">
        <v>1715039.82</v>
      </c>
      <c r="F14" s="24">
        <f t="shared" si="3"/>
        <v>0.20976420702945847</v>
      </c>
      <c r="G14" s="24">
        <f t="shared" si="4"/>
        <v>0.2079074452296194</v>
      </c>
      <c r="H14" s="25" t="s">
        <v>15</v>
      </c>
      <c r="I14" s="30">
        <v>1888680.44</v>
      </c>
      <c r="J14" s="27">
        <f t="shared" si="0"/>
        <v>173640.61999999988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">
      <c r="A15" s="29" t="s">
        <v>22</v>
      </c>
      <c r="B15" s="24">
        <f t="shared" si="1"/>
        <v>0</v>
      </c>
      <c r="C15" s="24">
        <f t="shared" si="2"/>
        <v>0</v>
      </c>
      <c r="D15" s="25" t="s">
        <v>15</v>
      </c>
      <c r="E15" s="30">
        <v>0</v>
      </c>
      <c r="F15" s="24">
        <f t="shared" si="3"/>
        <v>0</v>
      </c>
      <c r="G15" s="24">
        <f t="shared" si="4"/>
        <v>0</v>
      </c>
      <c r="H15" s="25" t="s">
        <v>15</v>
      </c>
      <c r="I15" s="30">
        <v>0</v>
      </c>
      <c r="J15" s="27">
        <f t="shared" si="0"/>
        <v>0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">
      <c r="A16" s="29" t="s">
        <v>23</v>
      </c>
      <c r="B16" s="24">
        <f t="shared" si="1"/>
        <v>0</v>
      </c>
      <c r="C16" s="24">
        <f t="shared" si="2"/>
        <v>0</v>
      </c>
      <c r="D16" s="25" t="s">
        <v>15</v>
      </c>
      <c r="E16" s="30">
        <v>0</v>
      </c>
      <c r="F16" s="24">
        <f t="shared" si="3"/>
        <v>0</v>
      </c>
      <c r="G16" s="24">
        <f t="shared" si="4"/>
        <v>0</v>
      </c>
      <c r="H16" s="25" t="s">
        <v>15</v>
      </c>
      <c r="I16" s="30">
        <v>0</v>
      </c>
      <c r="J16" s="27">
        <f t="shared" si="0"/>
        <v>0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">
      <c r="A17" s="29" t="s">
        <v>24</v>
      </c>
      <c r="B17" s="24">
        <f t="shared" si="1"/>
        <v>0</v>
      </c>
      <c r="C17" s="24">
        <f t="shared" si="2"/>
        <v>0</v>
      </c>
      <c r="D17" s="25" t="s">
        <v>15</v>
      </c>
      <c r="E17" s="30">
        <v>0</v>
      </c>
      <c r="F17" s="24">
        <f t="shared" si="3"/>
        <v>0</v>
      </c>
      <c r="G17" s="24">
        <f t="shared" si="4"/>
        <v>0</v>
      </c>
      <c r="H17" s="25" t="s">
        <v>15</v>
      </c>
      <c r="I17" s="30">
        <v>0</v>
      </c>
      <c r="J17" s="27">
        <f t="shared" si="0"/>
        <v>0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ht="38.25" x14ac:dyDescent="0.2">
      <c r="A18" s="23" t="s">
        <v>25</v>
      </c>
      <c r="B18" s="24">
        <f t="shared" si="1"/>
        <v>0</v>
      </c>
      <c r="C18" s="24">
        <f t="shared" si="2"/>
        <v>0</v>
      </c>
      <c r="D18" s="25" t="s">
        <v>15</v>
      </c>
      <c r="E18" s="26">
        <v>0</v>
      </c>
      <c r="F18" s="24">
        <f t="shared" si="3"/>
        <v>3.3045612723512738E-2</v>
      </c>
      <c r="G18" s="24">
        <f t="shared" si="4"/>
        <v>3.2753104138629724E-2</v>
      </c>
      <c r="H18" s="25" t="s">
        <v>15</v>
      </c>
      <c r="I18" s="26">
        <f>SUM(I19:I25)</f>
        <v>297536.95</v>
      </c>
      <c r="J18" s="27">
        <f t="shared" si="0"/>
        <v>297536.95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">
      <c r="A19" s="29" t="s">
        <v>18</v>
      </c>
      <c r="B19" s="24">
        <f t="shared" si="1"/>
        <v>0</v>
      </c>
      <c r="C19" s="24">
        <f t="shared" si="2"/>
        <v>0</v>
      </c>
      <c r="D19" s="25" t="s">
        <v>15</v>
      </c>
      <c r="E19" s="30">
        <v>0</v>
      </c>
      <c r="F19" s="24">
        <f t="shared" si="3"/>
        <v>0</v>
      </c>
      <c r="G19" s="24">
        <f t="shared" si="4"/>
        <v>0</v>
      </c>
      <c r="H19" s="25" t="s">
        <v>15</v>
      </c>
      <c r="I19" s="30">
        <v>0</v>
      </c>
      <c r="J19" s="27">
        <f t="shared" si="0"/>
        <v>0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">
      <c r="A20" s="29" t="s">
        <v>26</v>
      </c>
      <c r="B20" s="24">
        <f t="shared" si="1"/>
        <v>0</v>
      </c>
      <c r="C20" s="24">
        <f t="shared" si="2"/>
        <v>0</v>
      </c>
      <c r="D20" s="25" t="s">
        <v>15</v>
      </c>
      <c r="E20" s="30">
        <v>0</v>
      </c>
      <c r="F20" s="24">
        <f t="shared" si="3"/>
        <v>0</v>
      </c>
      <c r="G20" s="24">
        <f t="shared" si="4"/>
        <v>0</v>
      </c>
      <c r="H20" s="25" t="s">
        <v>15</v>
      </c>
      <c r="I20" s="30">
        <v>0</v>
      </c>
      <c r="J20" s="27">
        <f t="shared" si="0"/>
        <v>0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">
      <c r="A21" s="29" t="s">
        <v>20</v>
      </c>
      <c r="B21" s="24">
        <f t="shared" si="1"/>
        <v>0</v>
      </c>
      <c r="C21" s="24">
        <f t="shared" si="2"/>
        <v>0</v>
      </c>
      <c r="D21" s="25" t="s">
        <v>15</v>
      </c>
      <c r="E21" s="30">
        <v>0</v>
      </c>
      <c r="F21" s="24">
        <f t="shared" si="3"/>
        <v>0</v>
      </c>
      <c r="G21" s="24">
        <f t="shared" si="4"/>
        <v>0</v>
      </c>
      <c r="H21" s="25" t="s">
        <v>15</v>
      </c>
      <c r="I21" s="30">
        <v>0</v>
      </c>
      <c r="J21" s="27">
        <f t="shared" si="0"/>
        <v>0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">
      <c r="A22" s="29" t="s">
        <v>21</v>
      </c>
      <c r="B22" s="24">
        <f t="shared" si="1"/>
        <v>0</v>
      </c>
      <c r="C22" s="24">
        <f t="shared" si="2"/>
        <v>0</v>
      </c>
      <c r="D22" s="25" t="s">
        <v>15</v>
      </c>
      <c r="E22" s="30">
        <v>0</v>
      </c>
      <c r="F22" s="24">
        <f t="shared" si="3"/>
        <v>3.3045612723512738E-2</v>
      </c>
      <c r="G22" s="24">
        <f t="shared" si="4"/>
        <v>3.2753104138629724E-2</v>
      </c>
      <c r="H22" s="25" t="s">
        <v>15</v>
      </c>
      <c r="I22" s="30">
        <v>297536.95</v>
      </c>
      <c r="J22" s="27">
        <f t="shared" si="0"/>
        <v>297536.95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">
      <c r="A23" s="29" t="s">
        <v>22</v>
      </c>
      <c r="B23" s="24">
        <f t="shared" si="1"/>
        <v>0</v>
      </c>
      <c r="C23" s="24">
        <f t="shared" si="2"/>
        <v>0</v>
      </c>
      <c r="D23" s="25" t="s">
        <v>15</v>
      </c>
      <c r="E23" s="30">
        <v>0</v>
      </c>
      <c r="F23" s="24">
        <f t="shared" si="3"/>
        <v>0</v>
      </c>
      <c r="G23" s="24">
        <f t="shared" si="4"/>
        <v>0</v>
      </c>
      <c r="H23" s="25" t="s">
        <v>15</v>
      </c>
      <c r="I23" s="30">
        <v>0</v>
      </c>
      <c r="J23" s="27">
        <f t="shared" si="0"/>
        <v>0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">
      <c r="A24" s="29" t="s">
        <v>23</v>
      </c>
      <c r="B24" s="24">
        <f t="shared" si="1"/>
        <v>0</v>
      </c>
      <c r="C24" s="24">
        <f t="shared" si="2"/>
        <v>0</v>
      </c>
      <c r="D24" s="25" t="s">
        <v>15</v>
      </c>
      <c r="E24" s="30">
        <v>0</v>
      </c>
      <c r="F24" s="24">
        <f t="shared" si="3"/>
        <v>0</v>
      </c>
      <c r="G24" s="24">
        <f t="shared" si="4"/>
        <v>0</v>
      </c>
      <c r="H24" s="25" t="s">
        <v>15</v>
      </c>
      <c r="I24" s="30">
        <v>0</v>
      </c>
      <c r="J24" s="27">
        <f t="shared" si="0"/>
        <v>0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">
      <c r="A25" s="29" t="s">
        <v>24</v>
      </c>
      <c r="B25" s="24">
        <f t="shared" si="1"/>
        <v>0</v>
      </c>
      <c r="C25" s="24">
        <f t="shared" si="2"/>
        <v>0</v>
      </c>
      <c r="D25" s="25" t="s">
        <v>15</v>
      </c>
      <c r="E25" s="30">
        <v>0</v>
      </c>
      <c r="F25" s="24">
        <f t="shared" si="3"/>
        <v>0</v>
      </c>
      <c r="G25" s="24">
        <f t="shared" si="4"/>
        <v>0</v>
      </c>
      <c r="H25" s="25" t="s">
        <v>15</v>
      </c>
      <c r="I25" s="30">
        <v>0</v>
      </c>
      <c r="J25" s="27">
        <f t="shared" si="0"/>
        <v>0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ht="68.45" customHeight="1" x14ac:dyDescent="0.2">
      <c r="A26" s="23" t="s">
        <v>27</v>
      </c>
      <c r="B26" s="24">
        <f t="shared" si="1"/>
        <v>0</v>
      </c>
      <c r="C26" s="24">
        <f t="shared" si="2"/>
        <v>0</v>
      </c>
      <c r="D26" s="25" t="s">
        <v>15</v>
      </c>
      <c r="E26" s="26">
        <v>0</v>
      </c>
      <c r="F26" s="24">
        <f t="shared" si="3"/>
        <v>0</v>
      </c>
      <c r="G26" s="24">
        <f t="shared" si="4"/>
        <v>0</v>
      </c>
      <c r="H26" s="25" t="s">
        <v>15</v>
      </c>
      <c r="I26" s="26">
        <f>SUM(I27:I33)</f>
        <v>0</v>
      </c>
      <c r="J26" s="27">
        <f t="shared" si="0"/>
        <v>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ht="13.15" customHeight="1" x14ac:dyDescent="0.2">
      <c r="A27" s="29" t="s">
        <v>18</v>
      </c>
      <c r="B27" s="24">
        <f t="shared" si="1"/>
        <v>0</v>
      </c>
      <c r="C27" s="24">
        <f t="shared" si="2"/>
        <v>0</v>
      </c>
      <c r="D27" s="25" t="s">
        <v>15</v>
      </c>
      <c r="E27" s="30">
        <v>0</v>
      </c>
      <c r="F27" s="24">
        <f t="shared" si="3"/>
        <v>0</v>
      </c>
      <c r="G27" s="24">
        <f t="shared" si="4"/>
        <v>0</v>
      </c>
      <c r="H27" s="25" t="s">
        <v>15</v>
      </c>
      <c r="I27" s="30">
        <v>0</v>
      </c>
      <c r="J27" s="27">
        <f t="shared" si="0"/>
        <v>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ht="13.15" customHeight="1" x14ac:dyDescent="0.2">
      <c r="A28" s="29" t="s">
        <v>26</v>
      </c>
      <c r="B28" s="24">
        <f t="shared" si="1"/>
        <v>0</v>
      </c>
      <c r="C28" s="24">
        <f t="shared" si="2"/>
        <v>0</v>
      </c>
      <c r="D28" s="25" t="s">
        <v>15</v>
      </c>
      <c r="E28" s="30">
        <v>0</v>
      </c>
      <c r="F28" s="24">
        <f t="shared" si="3"/>
        <v>0</v>
      </c>
      <c r="G28" s="24">
        <f t="shared" si="4"/>
        <v>0</v>
      </c>
      <c r="H28" s="25" t="s">
        <v>15</v>
      </c>
      <c r="I28" s="30">
        <v>0</v>
      </c>
      <c r="J28" s="27">
        <f t="shared" si="0"/>
        <v>0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ht="13.15" customHeight="1" x14ac:dyDescent="0.2">
      <c r="A29" s="29" t="s">
        <v>20</v>
      </c>
      <c r="B29" s="24">
        <f t="shared" si="1"/>
        <v>0</v>
      </c>
      <c r="C29" s="24">
        <f t="shared" si="2"/>
        <v>0</v>
      </c>
      <c r="D29" s="25" t="s">
        <v>15</v>
      </c>
      <c r="E29" s="30">
        <v>0</v>
      </c>
      <c r="F29" s="24">
        <f t="shared" si="3"/>
        <v>0</v>
      </c>
      <c r="G29" s="24">
        <f t="shared" si="4"/>
        <v>0</v>
      </c>
      <c r="H29" s="25" t="s">
        <v>15</v>
      </c>
      <c r="I29" s="30">
        <v>0</v>
      </c>
      <c r="J29" s="27">
        <f t="shared" si="0"/>
        <v>0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13.15" customHeight="1" x14ac:dyDescent="0.2">
      <c r="A30" s="29" t="s">
        <v>21</v>
      </c>
      <c r="B30" s="24">
        <f t="shared" si="1"/>
        <v>0</v>
      </c>
      <c r="C30" s="24">
        <f t="shared" si="2"/>
        <v>0</v>
      </c>
      <c r="D30" s="25" t="s">
        <v>15</v>
      </c>
      <c r="E30" s="30">
        <v>0</v>
      </c>
      <c r="F30" s="24">
        <f t="shared" si="3"/>
        <v>0</v>
      </c>
      <c r="G30" s="24">
        <f t="shared" si="4"/>
        <v>0</v>
      </c>
      <c r="H30" s="25" t="s">
        <v>15</v>
      </c>
      <c r="I30" s="30">
        <v>0</v>
      </c>
      <c r="J30" s="27">
        <f t="shared" si="0"/>
        <v>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ht="13.15" customHeight="1" x14ac:dyDescent="0.2">
      <c r="A31" s="29" t="s">
        <v>22</v>
      </c>
      <c r="B31" s="24">
        <f t="shared" si="1"/>
        <v>0</v>
      </c>
      <c r="C31" s="24">
        <f t="shared" si="2"/>
        <v>0</v>
      </c>
      <c r="D31" s="25" t="s">
        <v>15</v>
      </c>
      <c r="E31" s="30">
        <v>0</v>
      </c>
      <c r="F31" s="24">
        <f t="shared" si="3"/>
        <v>0</v>
      </c>
      <c r="G31" s="24">
        <f t="shared" si="4"/>
        <v>0</v>
      </c>
      <c r="H31" s="25" t="s">
        <v>15</v>
      </c>
      <c r="I31" s="30">
        <v>0</v>
      </c>
      <c r="J31" s="27">
        <f t="shared" si="0"/>
        <v>0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ht="13.15" customHeight="1" x14ac:dyDescent="0.2">
      <c r="A32" s="29" t="s">
        <v>23</v>
      </c>
      <c r="B32" s="24">
        <f t="shared" si="1"/>
        <v>0</v>
      </c>
      <c r="C32" s="24">
        <f t="shared" si="2"/>
        <v>0</v>
      </c>
      <c r="D32" s="25" t="s">
        <v>15</v>
      </c>
      <c r="E32" s="30">
        <v>0</v>
      </c>
      <c r="F32" s="24">
        <f t="shared" si="3"/>
        <v>0</v>
      </c>
      <c r="G32" s="24">
        <f t="shared" si="4"/>
        <v>0</v>
      </c>
      <c r="H32" s="25" t="s">
        <v>15</v>
      </c>
      <c r="I32" s="30">
        <v>0</v>
      </c>
      <c r="J32" s="27">
        <f t="shared" si="0"/>
        <v>0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ht="13.15" customHeight="1" x14ac:dyDescent="0.2">
      <c r="A33" s="29" t="s">
        <v>24</v>
      </c>
      <c r="B33" s="24">
        <f t="shared" si="1"/>
        <v>0</v>
      </c>
      <c r="C33" s="24">
        <f t="shared" si="2"/>
        <v>0</v>
      </c>
      <c r="D33" s="25" t="s">
        <v>15</v>
      </c>
      <c r="E33" s="30">
        <v>0</v>
      </c>
      <c r="F33" s="24">
        <f t="shared" si="3"/>
        <v>0</v>
      </c>
      <c r="G33" s="24">
        <f t="shared" si="4"/>
        <v>0</v>
      </c>
      <c r="H33" s="25" t="s">
        <v>15</v>
      </c>
      <c r="I33" s="30">
        <v>0</v>
      </c>
      <c r="J33" s="27">
        <f t="shared" si="0"/>
        <v>0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">
      <c r="A34" s="23" t="s">
        <v>28</v>
      </c>
      <c r="B34" s="24">
        <f t="shared" si="1"/>
        <v>4.5556256385996113E-2</v>
      </c>
      <c r="C34" s="24">
        <f t="shared" si="2"/>
        <v>5.5646153640285814E-2</v>
      </c>
      <c r="D34" s="25" t="s">
        <v>15</v>
      </c>
      <c r="E34" s="26">
        <v>505502.83</v>
      </c>
      <c r="F34" s="24">
        <f t="shared" si="3"/>
        <v>0.11904243588072232</v>
      </c>
      <c r="G34" s="24">
        <f t="shared" si="4"/>
        <v>0.11798871250897436</v>
      </c>
      <c r="H34" s="25" t="s">
        <v>15</v>
      </c>
      <c r="I34" s="26">
        <v>1071837.3899999999</v>
      </c>
      <c r="J34" s="27">
        <f t="shared" si="0"/>
        <v>566334.55999999982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ht="38.25" x14ac:dyDescent="0.2">
      <c r="A35" s="23" t="s">
        <v>29</v>
      </c>
      <c r="B35" s="24">
        <f t="shared" si="1"/>
        <v>9.9928912991595412E-2</v>
      </c>
      <c r="C35" s="24">
        <f t="shared" si="2"/>
        <v>0.12206138270717093</v>
      </c>
      <c r="D35" s="25" t="s">
        <v>15</v>
      </c>
      <c r="E35" s="26">
        <v>1108834.49</v>
      </c>
      <c r="F35" s="24">
        <f t="shared" si="3"/>
        <v>0.10938640308633503</v>
      </c>
      <c r="G35" s="24">
        <f t="shared" si="4"/>
        <v>0.10841815165035967</v>
      </c>
      <c r="H35" s="25" t="s">
        <v>15</v>
      </c>
      <c r="I35" s="26">
        <f>I36+I39</f>
        <v>984896.15</v>
      </c>
      <c r="J35" s="27">
        <f t="shared" si="0"/>
        <v>-123938.33999999997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ht="15.75" customHeight="1" x14ac:dyDescent="0.2">
      <c r="A36" s="29" t="s">
        <v>30</v>
      </c>
      <c r="B36" s="24">
        <f t="shared" si="1"/>
        <v>9.9928912991595412E-2</v>
      </c>
      <c r="C36" s="24">
        <f>C35</f>
        <v>0.12206138270717093</v>
      </c>
      <c r="D36" s="25"/>
      <c r="E36" s="26">
        <f>E35</f>
        <v>1108834.49</v>
      </c>
      <c r="F36" s="24">
        <f t="shared" si="3"/>
        <v>8.0756600886323859E-2</v>
      </c>
      <c r="G36" s="24">
        <f t="shared" si="4"/>
        <v>8.0041770774294696E-2</v>
      </c>
      <c r="H36" s="25" t="s">
        <v>15</v>
      </c>
      <c r="I36" s="26">
        <f>SUM(I37:I38)+0.01</f>
        <v>727118.39</v>
      </c>
      <c r="J36" s="27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">
      <c r="A37" s="29" t="s">
        <v>18</v>
      </c>
      <c r="B37" s="24">
        <f t="shared" si="1"/>
        <v>1.0067497790295116E-3</v>
      </c>
      <c r="C37" s="24">
        <f t="shared" si="2"/>
        <v>1.2297268767330265E-3</v>
      </c>
      <c r="D37" s="25" t="s">
        <v>15</v>
      </c>
      <c r="E37" s="30">
        <v>11171.13</v>
      </c>
      <c r="F37" s="24">
        <f t="shared" si="3"/>
        <v>8.3309361209574391E-4</v>
      </c>
      <c r="G37" s="24">
        <f t="shared" si="4"/>
        <v>8.2571934926732864E-4</v>
      </c>
      <c r="H37" s="25" t="s">
        <v>15</v>
      </c>
      <c r="I37" s="30">
        <v>7501.03</v>
      </c>
      <c r="J37" s="27">
        <f t="shared" si="0"/>
        <v>-3670.0999999999995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">
      <c r="A38" s="29" t="s">
        <v>31</v>
      </c>
      <c r="B38" s="24">
        <f t="shared" si="1"/>
        <v>9.8922162311359155E-2</v>
      </c>
      <c r="C38" s="24">
        <f t="shared" si="2"/>
        <v>0.12083165472962995</v>
      </c>
      <c r="D38" s="25" t="s">
        <v>15</v>
      </c>
      <c r="E38" s="30">
        <v>1097663.3500000001</v>
      </c>
      <c r="F38" s="24">
        <f t="shared" si="3"/>
        <v>7.9923506163589161E-2</v>
      </c>
      <c r="G38" s="24">
        <f t="shared" si="4"/>
        <v>7.9216050324219411E-2</v>
      </c>
      <c r="H38" s="25" t="s">
        <v>15</v>
      </c>
      <c r="I38" s="30">
        <v>719617.35</v>
      </c>
      <c r="J38" s="27">
        <f t="shared" si="0"/>
        <v>-378046.00000000012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">
      <c r="A39" s="29" t="s">
        <v>32</v>
      </c>
      <c r="B39" s="24">
        <f t="shared" si="1"/>
        <v>0</v>
      </c>
      <c r="C39" s="24">
        <v>0</v>
      </c>
      <c r="D39" s="25" t="s">
        <v>15</v>
      </c>
      <c r="E39" s="30">
        <v>0</v>
      </c>
      <c r="F39" s="24">
        <f t="shared" si="3"/>
        <v>2.862980220001117E-2</v>
      </c>
      <c r="G39" s="24">
        <f t="shared" si="4"/>
        <v>2.8376380876064974E-2</v>
      </c>
      <c r="H39" s="25"/>
      <c r="I39" s="30">
        <v>257777.76</v>
      </c>
      <c r="J39" s="27">
        <f t="shared" si="0"/>
        <v>257777.76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">
      <c r="A40" s="23" t="s">
        <v>33</v>
      </c>
      <c r="B40" s="24">
        <f t="shared" si="1"/>
        <v>0.19461480786801946</v>
      </c>
      <c r="C40" s="24">
        <f t="shared" si="2"/>
        <v>0.2377185124155087</v>
      </c>
      <c r="D40" s="25" t="s">
        <v>15</v>
      </c>
      <c r="E40" s="26">
        <v>2159491.23</v>
      </c>
      <c r="F40" s="24">
        <f t="shared" si="3"/>
        <v>0.18436052111708431</v>
      </c>
      <c r="G40" s="24">
        <f t="shared" si="4"/>
        <v>0.1827286241511708</v>
      </c>
      <c r="H40" s="25" t="s">
        <v>15</v>
      </c>
      <c r="I40" s="26">
        <f>I41+I42+I43</f>
        <v>1659950.07</v>
      </c>
      <c r="J40" s="27">
        <f t="shared" si="0"/>
        <v>-499541.15999999992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t="25.5" x14ac:dyDescent="0.2">
      <c r="A41" s="23" t="s">
        <v>34</v>
      </c>
      <c r="B41" s="24">
        <f t="shared" si="1"/>
        <v>0.19461480786801946</v>
      </c>
      <c r="C41" s="24">
        <f t="shared" si="2"/>
        <v>0.2377185124155087</v>
      </c>
      <c r="D41" s="25" t="s">
        <v>15</v>
      </c>
      <c r="E41" s="30">
        <v>2159491.23</v>
      </c>
      <c r="F41" s="24">
        <f t="shared" si="3"/>
        <v>0.18436052111708431</v>
      </c>
      <c r="G41" s="24">
        <f t="shared" si="4"/>
        <v>0.1827286241511708</v>
      </c>
      <c r="H41" s="25" t="s">
        <v>15</v>
      </c>
      <c r="I41" s="30">
        <v>1659950.07</v>
      </c>
      <c r="J41" s="27">
        <f t="shared" si="0"/>
        <v>-499541.15999999992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2" ht="25.5" x14ac:dyDescent="0.2">
      <c r="A42" s="23" t="s">
        <v>35</v>
      </c>
      <c r="B42" s="24">
        <f t="shared" si="1"/>
        <v>0</v>
      </c>
      <c r="C42" s="24">
        <f t="shared" si="2"/>
        <v>0</v>
      </c>
      <c r="D42" s="25" t="s">
        <v>15</v>
      </c>
      <c r="E42" s="30">
        <v>0</v>
      </c>
      <c r="F42" s="24">
        <f t="shared" si="3"/>
        <v>0</v>
      </c>
      <c r="G42" s="24">
        <f t="shared" si="4"/>
        <v>0</v>
      </c>
      <c r="H42" s="25" t="s">
        <v>15</v>
      </c>
      <c r="I42" s="30">
        <v>0</v>
      </c>
      <c r="J42" s="27">
        <f t="shared" si="0"/>
        <v>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2" ht="25.5" x14ac:dyDescent="0.2">
      <c r="A43" s="23" t="s">
        <v>36</v>
      </c>
      <c r="B43" s="24">
        <f t="shared" si="1"/>
        <v>0</v>
      </c>
      <c r="C43" s="24">
        <f t="shared" si="2"/>
        <v>0</v>
      </c>
      <c r="D43" s="25" t="s">
        <v>15</v>
      </c>
      <c r="E43" s="30">
        <v>0</v>
      </c>
      <c r="F43" s="24">
        <f t="shared" si="3"/>
        <v>0</v>
      </c>
      <c r="G43" s="24">
        <f t="shared" si="4"/>
        <v>0</v>
      </c>
      <c r="H43" s="25" t="s">
        <v>15</v>
      </c>
      <c r="I43" s="30">
        <v>0</v>
      </c>
      <c r="J43" s="27">
        <f t="shared" si="0"/>
        <v>0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2" ht="25.5" x14ac:dyDescent="0.2">
      <c r="A44" s="23" t="s">
        <v>37</v>
      </c>
      <c r="B44" s="24">
        <f t="shared" si="1"/>
        <v>0</v>
      </c>
      <c r="C44" s="24">
        <f t="shared" si="2"/>
        <v>0</v>
      </c>
      <c r="D44" s="25" t="s">
        <v>15</v>
      </c>
      <c r="E44" s="26">
        <v>0</v>
      </c>
      <c r="F44" s="24">
        <f t="shared" si="3"/>
        <v>0</v>
      </c>
      <c r="G44" s="24">
        <f t="shared" si="4"/>
        <v>0</v>
      </c>
      <c r="H44" s="25" t="s">
        <v>15</v>
      </c>
      <c r="I44" s="26">
        <f>I45+I46+I47+I48</f>
        <v>0</v>
      </c>
      <c r="J44" s="27">
        <f t="shared" si="0"/>
        <v>0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2" ht="25.5" x14ac:dyDescent="0.2">
      <c r="A45" s="23" t="s">
        <v>38</v>
      </c>
      <c r="B45" s="24">
        <f t="shared" si="1"/>
        <v>0</v>
      </c>
      <c r="C45" s="24">
        <f t="shared" si="2"/>
        <v>0</v>
      </c>
      <c r="D45" s="25" t="s">
        <v>15</v>
      </c>
      <c r="E45" s="30">
        <v>0</v>
      </c>
      <c r="F45" s="24">
        <f t="shared" si="3"/>
        <v>0</v>
      </c>
      <c r="G45" s="24">
        <f t="shared" si="4"/>
        <v>0</v>
      </c>
      <c r="H45" s="25" t="s">
        <v>15</v>
      </c>
      <c r="I45" s="30">
        <v>0</v>
      </c>
      <c r="J45" s="27">
        <f t="shared" si="0"/>
        <v>0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</row>
    <row r="46" spans="1:22" ht="25.5" x14ac:dyDescent="0.2">
      <c r="A46" s="23" t="s">
        <v>39</v>
      </c>
      <c r="B46" s="24">
        <f t="shared" si="1"/>
        <v>0</v>
      </c>
      <c r="C46" s="24">
        <f t="shared" si="2"/>
        <v>0</v>
      </c>
      <c r="D46" s="25" t="s">
        <v>15</v>
      </c>
      <c r="E46" s="30">
        <v>0</v>
      </c>
      <c r="F46" s="24">
        <f t="shared" si="3"/>
        <v>0</v>
      </c>
      <c r="G46" s="24">
        <f t="shared" si="4"/>
        <v>0</v>
      </c>
      <c r="H46" s="25" t="s">
        <v>15</v>
      </c>
      <c r="I46" s="30">
        <v>0</v>
      </c>
      <c r="J46" s="27">
        <f t="shared" si="0"/>
        <v>0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2" ht="25.5" x14ac:dyDescent="0.2">
      <c r="A47" s="23" t="s">
        <v>40</v>
      </c>
      <c r="B47" s="24">
        <f t="shared" si="1"/>
        <v>0</v>
      </c>
      <c r="C47" s="24">
        <f t="shared" si="2"/>
        <v>0</v>
      </c>
      <c r="D47" s="25" t="s">
        <v>15</v>
      </c>
      <c r="E47" s="30">
        <v>0</v>
      </c>
      <c r="F47" s="24">
        <f t="shared" si="3"/>
        <v>0</v>
      </c>
      <c r="G47" s="24">
        <f t="shared" si="4"/>
        <v>0</v>
      </c>
      <c r="H47" s="25" t="s">
        <v>15</v>
      </c>
      <c r="I47" s="30">
        <v>0</v>
      </c>
      <c r="J47" s="27">
        <f t="shared" si="0"/>
        <v>0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</row>
    <row r="48" spans="1:22" ht="25.5" x14ac:dyDescent="0.2">
      <c r="A48" s="23" t="s">
        <v>41</v>
      </c>
      <c r="B48" s="24">
        <f t="shared" si="1"/>
        <v>0</v>
      </c>
      <c r="C48" s="24">
        <f t="shared" si="2"/>
        <v>0</v>
      </c>
      <c r="D48" s="25" t="s">
        <v>15</v>
      </c>
      <c r="E48" s="30">
        <v>0</v>
      </c>
      <c r="F48" s="24">
        <f t="shared" si="3"/>
        <v>0</v>
      </c>
      <c r="G48" s="24">
        <f t="shared" si="4"/>
        <v>0</v>
      </c>
      <c r="H48" s="25" t="s">
        <v>15</v>
      </c>
      <c r="I48" s="30">
        <v>0</v>
      </c>
      <c r="J48" s="27">
        <f t="shared" si="0"/>
        <v>0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1:22" x14ac:dyDescent="0.2">
      <c r="A49" s="23" t="s">
        <v>42</v>
      </c>
      <c r="B49" s="24">
        <f t="shared" si="1"/>
        <v>1.3959049136322741E-2</v>
      </c>
      <c r="C49" s="24">
        <f t="shared" si="2"/>
        <v>1.7050729241898172E-2</v>
      </c>
      <c r="D49" s="25" t="s">
        <v>15</v>
      </c>
      <c r="E49" s="26">
        <v>154892.85999999999</v>
      </c>
      <c r="F49" s="24">
        <f t="shared" si="3"/>
        <v>1.0554746287863939E-3</v>
      </c>
      <c r="G49" s="24">
        <f t="shared" si="4"/>
        <v>1.0461319244271384E-3</v>
      </c>
      <c r="H49" s="25" t="s">
        <v>15</v>
      </c>
      <c r="I49" s="26">
        <v>9503.31</v>
      </c>
      <c r="J49" s="27">
        <f t="shared" si="0"/>
        <v>-145389.54999999999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:22" ht="38.25" x14ac:dyDescent="0.2">
      <c r="A50" s="23" t="s">
        <v>43</v>
      </c>
      <c r="B50" s="24">
        <f t="shared" si="1"/>
        <v>0</v>
      </c>
      <c r="C50" s="24">
        <f t="shared" si="2"/>
        <v>0</v>
      </c>
      <c r="D50" s="25" t="s">
        <v>15</v>
      </c>
      <c r="E50" s="26">
        <v>0</v>
      </c>
      <c r="F50" s="24">
        <f t="shared" si="3"/>
        <v>3.386120488695489E-2</v>
      </c>
      <c r="G50" s="24">
        <f t="shared" si="4"/>
        <v>3.3561476956146412E-2</v>
      </c>
      <c r="H50" s="25" t="s">
        <v>15</v>
      </c>
      <c r="I50" s="26">
        <v>304880.40000000002</v>
      </c>
      <c r="J50" s="27">
        <f t="shared" si="0"/>
        <v>304880.40000000002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1:22" x14ac:dyDescent="0.2">
      <c r="A51" s="23" t="s">
        <v>44</v>
      </c>
      <c r="B51" s="24">
        <f t="shared" si="1"/>
        <v>3.175449937024033E-2</v>
      </c>
      <c r="C51" s="24">
        <f t="shared" si="2"/>
        <v>3.8787553914766557E-2</v>
      </c>
      <c r="D51" s="25" t="s">
        <v>15</v>
      </c>
      <c r="E51" s="26">
        <v>352355.32</v>
      </c>
      <c r="F51" s="24">
        <f t="shared" si="3"/>
        <v>1.1213525115965449E-2</v>
      </c>
      <c r="G51" s="24">
        <f t="shared" si="4"/>
        <v>1.1114266785043736E-2</v>
      </c>
      <c r="H51" s="25" t="s">
        <v>15</v>
      </c>
      <c r="I51" s="26">
        <v>100964.63</v>
      </c>
      <c r="J51" s="27">
        <f t="shared" si="0"/>
        <v>-251390.69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1:22" ht="26.25" thickBot="1" x14ac:dyDescent="0.25">
      <c r="A52" s="31" t="s">
        <v>45</v>
      </c>
      <c r="B52" s="24">
        <f t="shared" si="1"/>
        <v>5.0200081957904987E-3</v>
      </c>
      <c r="C52" s="24">
        <f t="shared" si="2"/>
        <v>6.1318503647793546E-3</v>
      </c>
      <c r="D52" s="32" t="s">
        <v>15</v>
      </c>
      <c r="E52" s="33">
        <v>55703.18</v>
      </c>
      <c r="F52" s="24">
        <f t="shared" si="3"/>
        <v>3.0697336580831264E-2</v>
      </c>
      <c r="G52" s="24">
        <f t="shared" si="4"/>
        <v>3.0425614141968826E-2</v>
      </c>
      <c r="H52" s="32" t="s">
        <v>15</v>
      </c>
      <c r="I52" s="33">
        <v>276393.48</v>
      </c>
      <c r="J52" s="34">
        <f t="shared" si="0"/>
        <v>220690.3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x14ac:dyDescent="0.2">
      <c r="A53" s="35"/>
      <c r="B53" s="36"/>
      <c r="C53" s="37"/>
      <c r="D53" s="38"/>
      <c r="E53" s="39"/>
      <c r="F53" s="40"/>
      <c r="G53" s="40"/>
      <c r="H53" s="41"/>
      <c r="I53" s="42"/>
      <c r="J53" s="43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1:22" x14ac:dyDescent="0.2">
      <c r="A54" s="35"/>
      <c r="B54" s="36"/>
      <c r="C54" s="37"/>
      <c r="D54" s="38"/>
      <c r="E54" s="39"/>
      <c r="F54" s="40"/>
      <c r="G54" s="40"/>
      <c r="H54" s="41"/>
      <c r="I54" s="42"/>
      <c r="J54" s="43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1:22" ht="13.5" thickBot="1" x14ac:dyDescent="0.25">
      <c r="A55" s="35"/>
      <c r="B55" s="36"/>
      <c r="C55" s="37"/>
      <c r="D55" s="38"/>
      <c r="E55" s="39"/>
      <c r="F55" s="40"/>
      <c r="G55" s="40"/>
      <c r="H55" s="41"/>
      <c r="I55" s="42"/>
      <c r="J55" s="43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ht="13.5" thickBot="1" x14ac:dyDescent="0.25">
      <c r="A56" s="44" t="s">
        <v>46</v>
      </c>
      <c r="B56" s="45">
        <f>E56/$E$66</f>
        <v>9.9477643623499742E-3</v>
      </c>
      <c r="C56" s="46">
        <f>E56/$E$8</f>
        <v>9.849781061331114E-3</v>
      </c>
      <c r="D56" s="47" t="s">
        <v>15</v>
      </c>
      <c r="E56" s="48">
        <f>E57+E58+E59+E65-0.01</f>
        <v>110382.71</v>
      </c>
      <c r="F56" s="49">
        <f>I56/$I$66</f>
        <v>8.930713365211165E-3</v>
      </c>
      <c r="G56" s="49">
        <f>I56/$I$8</f>
        <v>8.8516617116585275E-3</v>
      </c>
      <c r="H56" s="50" t="s">
        <v>15</v>
      </c>
      <c r="I56" s="51">
        <f>SUM(I57:I65)+0.01</f>
        <v>80410.59</v>
      </c>
      <c r="J56" s="52">
        <f>I56-E56</f>
        <v>-29972.12000000001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</row>
    <row r="57" spans="1:22" ht="13.5" thickBot="1" x14ac:dyDescent="0.25">
      <c r="A57" s="29" t="s">
        <v>47</v>
      </c>
      <c r="B57" s="45">
        <f t="shared" ref="B57:B65" si="5">E57/$E$66</f>
        <v>9.4900756985554554E-3</v>
      </c>
      <c r="C57" s="53">
        <f t="shared" ref="C57:C65" si="6">E57/$E$8</f>
        <v>9.3966005306692236E-3</v>
      </c>
      <c r="D57" s="54" t="s">
        <v>15</v>
      </c>
      <c r="E57" s="51">
        <v>105304.09</v>
      </c>
      <c r="F57" s="49">
        <f t="shared" ref="F57:F66" si="7">I57/$I$66</f>
        <v>8.4103523594378973E-3</v>
      </c>
      <c r="G57" s="24">
        <f t="shared" ref="G57:G65" si="8">I57/$I$8</f>
        <v>8.3359067654763027E-3</v>
      </c>
      <c r="H57" s="25" t="s">
        <v>15</v>
      </c>
      <c r="I57" s="51">
        <v>75725.350000000006</v>
      </c>
      <c r="J57" s="55">
        <f>I57-E57</f>
        <v>-29578.739999999991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</row>
    <row r="58" spans="1:22" ht="26.25" thickBot="1" x14ac:dyDescent="0.25">
      <c r="A58" s="29" t="s">
        <v>48</v>
      </c>
      <c r="B58" s="45">
        <f t="shared" si="5"/>
        <v>3.4728903418616792E-4</v>
      </c>
      <c r="C58" s="53">
        <f t="shared" si="6"/>
        <v>3.4386831323443296E-4</v>
      </c>
      <c r="D58" s="54" t="s">
        <v>15</v>
      </c>
      <c r="E58" s="51">
        <v>3853.6</v>
      </c>
      <c r="F58" s="49">
        <f t="shared" si="7"/>
        <v>4.0187582077121163E-4</v>
      </c>
      <c r="G58" s="24">
        <f t="shared" si="8"/>
        <v>3.983185519556498E-4</v>
      </c>
      <c r="H58" s="25" t="s">
        <v>15</v>
      </c>
      <c r="I58" s="51">
        <v>3618.42</v>
      </c>
      <c r="J58" s="55">
        <f>I58-E58</f>
        <v>-235.17999999999984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ht="13.5" thickBot="1" x14ac:dyDescent="0.25">
      <c r="A59" s="29" t="s">
        <v>49</v>
      </c>
      <c r="B59" s="45">
        <f t="shared" si="5"/>
        <v>1.0283039409317085E-4</v>
      </c>
      <c r="C59" s="53">
        <f t="shared" si="6"/>
        <v>1.0181753722490271E-4</v>
      </c>
      <c r="D59" s="54" t="s">
        <v>15</v>
      </c>
      <c r="E59" s="51">
        <v>1141.03</v>
      </c>
      <c r="F59" s="49">
        <f t="shared" si="7"/>
        <v>1.0004746770936352E-4</v>
      </c>
      <c r="G59" s="24">
        <f t="shared" si="8"/>
        <v>9.9161881370092152E-5</v>
      </c>
      <c r="H59" s="25" t="s">
        <v>15</v>
      </c>
      <c r="I59" s="51">
        <v>900.81</v>
      </c>
      <c r="J59" s="55">
        <f>I59-E59</f>
        <v>-240.22000000000003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</row>
    <row r="60" spans="1:22" ht="26.25" thickBot="1" x14ac:dyDescent="0.25">
      <c r="A60" s="29" t="s">
        <v>50</v>
      </c>
      <c r="B60" s="45">
        <f t="shared" si="5"/>
        <v>0</v>
      </c>
      <c r="C60" s="53">
        <f t="shared" si="6"/>
        <v>0</v>
      </c>
      <c r="D60" s="54" t="s">
        <v>15</v>
      </c>
      <c r="E60" s="26">
        <v>0</v>
      </c>
      <c r="F60" s="49">
        <f t="shared" si="7"/>
        <v>0</v>
      </c>
      <c r="G60" s="24">
        <f t="shared" si="8"/>
        <v>0</v>
      </c>
      <c r="H60" s="25" t="s">
        <v>15</v>
      </c>
      <c r="I60" s="26">
        <v>0</v>
      </c>
      <c r="J60" s="55">
        <f t="shared" ref="J60:J66" si="9">I60-E60</f>
        <v>0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</row>
    <row r="61" spans="1:22" ht="13.5" thickBot="1" x14ac:dyDescent="0.25">
      <c r="A61" s="29" t="s">
        <v>51</v>
      </c>
      <c r="B61" s="45">
        <f t="shared" si="5"/>
        <v>0</v>
      </c>
      <c r="C61" s="53">
        <f t="shared" si="6"/>
        <v>0</v>
      </c>
      <c r="D61" s="54" t="s">
        <v>15</v>
      </c>
      <c r="E61" s="26">
        <v>0</v>
      </c>
      <c r="F61" s="49">
        <f t="shared" si="7"/>
        <v>0</v>
      </c>
      <c r="G61" s="24">
        <f t="shared" si="8"/>
        <v>0</v>
      </c>
      <c r="H61" s="25" t="s">
        <v>15</v>
      </c>
      <c r="I61" s="26">
        <v>0</v>
      </c>
      <c r="J61" s="55">
        <f t="shared" si="9"/>
        <v>0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</row>
    <row r="62" spans="1:22" ht="13.5" thickBot="1" x14ac:dyDescent="0.25">
      <c r="A62" s="29" t="s">
        <v>52</v>
      </c>
      <c r="B62" s="45">
        <f t="shared" si="5"/>
        <v>0</v>
      </c>
      <c r="C62" s="53">
        <f t="shared" si="6"/>
        <v>0</v>
      </c>
      <c r="D62" s="54" t="s">
        <v>15</v>
      </c>
      <c r="E62" s="26">
        <v>0</v>
      </c>
      <c r="F62" s="49">
        <f t="shared" si="7"/>
        <v>0</v>
      </c>
      <c r="G62" s="24">
        <f t="shared" si="8"/>
        <v>0</v>
      </c>
      <c r="H62" s="25" t="s">
        <v>15</v>
      </c>
      <c r="I62" s="26">
        <v>0</v>
      </c>
      <c r="J62" s="55">
        <f t="shared" si="9"/>
        <v>0</v>
      </c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</row>
    <row r="63" spans="1:22" ht="26.25" thickBot="1" x14ac:dyDescent="0.25">
      <c r="A63" s="29" t="s">
        <v>53</v>
      </c>
      <c r="B63" s="45">
        <f t="shared" si="5"/>
        <v>0</v>
      </c>
      <c r="C63" s="53">
        <f t="shared" si="6"/>
        <v>0</v>
      </c>
      <c r="D63" s="54" t="s">
        <v>15</v>
      </c>
      <c r="E63" s="26">
        <v>0</v>
      </c>
      <c r="F63" s="49">
        <f t="shared" si="7"/>
        <v>0</v>
      </c>
      <c r="G63" s="24">
        <f t="shared" si="8"/>
        <v>0</v>
      </c>
      <c r="H63" s="25" t="s">
        <v>15</v>
      </c>
      <c r="I63" s="26">
        <v>0</v>
      </c>
      <c r="J63" s="55">
        <f t="shared" si="9"/>
        <v>0</v>
      </c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</row>
    <row r="64" spans="1:22" ht="13.5" thickBot="1" x14ac:dyDescent="0.25">
      <c r="A64" s="29" t="s">
        <v>54</v>
      </c>
      <c r="B64" s="45">
        <f t="shared" si="5"/>
        <v>0</v>
      </c>
      <c r="C64" s="53">
        <f t="shared" si="6"/>
        <v>0</v>
      </c>
      <c r="D64" s="54" t="s">
        <v>15</v>
      </c>
      <c r="E64" s="26">
        <v>0</v>
      </c>
      <c r="F64" s="49">
        <f t="shared" si="7"/>
        <v>0</v>
      </c>
      <c r="G64" s="24">
        <f t="shared" si="8"/>
        <v>0</v>
      </c>
      <c r="H64" s="25" t="s">
        <v>15</v>
      </c>
      <c r="I64" s="26">
        <v>0</v>
      </c>
      <c r="J64" s="55">
        <f t="shared" si="9"/>
        <v>0</v>
      </c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:22" ht="13.5" thickBot="1" x14ac:dyDescent="0.25">
      <c r="A65" s="29" t="s">
        <v>55</v>
      </c>
      <c r="B65" s="45">
        <f t="shared" si="5"/>
        <v>7.5701367219322464E-6</v>
      </c>
      <c r="C65" s="53">
        <f t="shared" si="6"/>
        <v>7.4955725326168701E-6</v>
      </c>
      <c r="D65" s="54" t="s">
        <v>15</v>
      </c>
      <c r="E65" s="26">
        <v>84</v>
      </c>
      <c r="F65" s="49">
        <f t="shared" si="7"/>
        <v>1.8436606653738686E-5</v>
      </c>
      <c r="G65" s="24">
        <f t="shared" si="8"/>
        <v>1.8273412048528879E-5</v>
      </c>
      <c r="H65" s="25" t="s">
        <v>15</v>
      </c>
      <c r="I65" s="26">
        <v>166</v>
      </c>
      <c r="J65" s="55">
        <f t="shared" si="9"/>
        <v>82</v>
      </c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:22" ht="13.5" thickBot="1" x14ac:dyDescent="0.25">
      <c r="A66" s="31" t="s">
        <v>56</v>
      </c>
      <c r="B66" s="45">
        <f>E66/$E$66</f>
        <v>1</v>
      </c>
      <c r="C66" s="56"/>
      <c r="D66" s="57" t="s">
        <v>15</v>
      </c>
      <c r="E66" s="58">
        <f>E8-E56</f>
        <v>11096232.879999999</v>
      </c>
      <c r="F66" s="49">
        <f t="shared" si="7"/>
        <v>1</v>
      </c>
      <c r="G66" s="59"/>
      <c r="H66" s="32" t="s">
        <v>15</v>
      </c>
      <c r="I66" s="33">
        <f>I8-I56</f>
        <v>9003826.0900000017</v>
      </c>
      <c r="J66" s="60">
        <f t="shared" si="9"/>
        <v>-2092406.7899999972</v>
      </c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71" spans="1:22" x14ac:dyDescent="0.2">
      <c r="A71" s="7" t="s">
        <v>57</v>
      </c>
      <c r="C71" s="62" t="s">
        <v>58</v>
      </c>
      <c r="I71" s="13" t="s">
        <v>59</v>
      </c>
    </row>
    <row r="72" spans="1:22" x14ac:dyDescent="0.2">
      <c r="A72" s="7" t="s">
        <v>60</v>
      </c>
      <c r="C72" s="62" t="s">
        <v>61</v>
      </c>
      <c r="I72" s="13" t="s">
        <v>62</v>
      </c>
    </row>
  </sheetData>
  <mergeCells count="4">
    <mergeCell ref="B5:E5"/>
    <mergeCell ref="F5:I5"/>
    <mergeCell ref="B6:E6"/>
    <mergeCell ref="F6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009F8-59B4-448B-986A-BE3FF6758978}">
  <dimension ref="A1:J30"/>
  <sheetViews>
    <sheetView workbookViewId="0">
      <selection sqref="A1:XFD1048576"/>
    </sheetView>
  </sheetViews>
  <sheetFormatPr defaultColWidth="8.85546875" defaultRowHeight="12.75" x14ac:dyDescent="0.2"/>
  <cols>
    <col min="1" max="1" width="54.7109375" style="7" customWidth="1"/>
    <col min="2" max="2" width="27.7109375" style="7" customWidth="1"/>
    <col min="3" max="3" width="26.28515625" style="7" customWidth="1"/>
    <col min="4" max="4" width="22.7109375" style="7" customWidth="1"/>
    <col min="5" max="256" width="8.85546875" style="7"/>
    <col min="257" max="257" width="54.7109375" style="7" customWidth="1"/>
    <col min="258" max="258" width="27.7109375" style="7" customWidth="1"/>
    <col min="259" max="259" width="26.28515625" style="7" customWidth="1"/>
    <col min="260" max="260" width="22.7109375" style="7" customWidth="1"/>
    <col min="261" max="512" width="8.85546875" style="7"/>
    <col min="513" max="513" width="54.7109375" style="7" customWidth="1"/>
    <col min="514" max="514" width="27.7109375" style="7" customWidth="1"/>
    <col min="515" max="515" width="26.28515625" style="7" customWidth="1"/>
    <col min="516" max="516" width="22.7109375" style="7" customWidth="1"/>
    <col min="517" max="768" width="8.85546875" style="7"/>
    <col min="769" max="769" width="54.7109375" style="7" customWidth="1"/>
    <col min="770" max="770" width="27.7109375" style="7" customWidth="1"/>
    <col min="771" max="771" width="26.28515625" style="7" customWidth="1"/>
    <col min="772" max="772" width="22.7109375" style="7" customWidth="1"/>
    <col min="773" max="1024" width="8.85546875" style="7"/>
    <col min="1025" max="1025" width="54.7109375" style="7" customWidth="1"/>
    <col min="1026" max="1026" width="27.7109375" style="7" customWidth="1"/>
    <col min="1027" max="1027" width="26.28515625" style="7" customWidth="1"/>
    <col min="1028" max="1028" width="22.7109375" style="7" customWidth="1"/>
    <col min="1029" max="1280" width="8.85546875" style="7"/>
    <col min="1281" max="1281" width="54.7109375" style="7" customWidth="1"/>
    <col min="1282" max="1282" width="27.7109375" style="7" customWidth="1"/>
    <col min="1283" max="1283" width="26.28515625" style="7" customWidth="1"/>
    <col min="1284" max="1284" width="22.7109375" style="7" customWidth="1"/>
    <col min="1285" max="1536" width="8.85546875" style="7"/>
    <col min="1537" max="1537" width="54.7109375" style="7" customWidth="1"/>
    <col min="1538" max="1538" width="27.7109375" style="7" customWidth="1"/>
    <col min="1539" max="1539" width="26.28515625" style="7" customWidth="1"/>
    <col min="1540" max="1540" width="22.7109375" style="7" customWidth="1"/>
    <col min="1541" max="1792" width="8.85546875" style="7"/>
    <col min="1793" max="1793" width="54.7109375" style="7" customWidth="1"/>
    <col min="1794" max="1794" width="27.7109375" style="7" customWidth="1"/>
    <col min="1795" max="1795" width="26.28515625" style="7" customWidth="1"/>
    <col min="1796" max="1796" width="22.7109375" style="7" customWidth="1"/>
    <col min="1797" max="2048" width="8.85546875" style="7"/>
    <col min="2049" max="2049" width="54.7109375" style="7" customWidth="1"/>
    <col min="2050" max="2050" width="27.7109375" style="7" customWidth="1"/>
    <col min="2051" max="2051" width="26.28515625" style="7" customWidth="1"/>
    <col min="2052" max="2052" width="22.7109375" style="7" customWidth="1"/>
    <col min="2053" max="2304" width="8.85546875" style="7"/>
    <col min="2305" max="2305" width="54.7109375" style="7" customWidth="1"/>
    <col min="2306" max="2306" width="27.7109375" style="7" customWidth="1"/>
    <col min="2307" max="2307" width="26.28515625" style="7" customWidth="1"/>
    <col min="2308" max="2308" width="22.7109375" style="7" customWidth="1"/>
    <col min="2309" max="2560" width="8.85546875" style="7"/>
    <col min="2561" max="2561" width="54.7109375" style="7" customWidth="1"/>
    <col min="2562" max="2562" width="27.7109375" style="7" customWidth="1"/>
    <col min="2563" max="2563" width="26.28515625" style="7" customWidth="1"/>
    <col min="2564" max="2564" width="22.7109375" style="7" customWidth="1"/>
    <col min="2565" max="2816" width="8.85546875" style="7"/>
    <col min="2817" max="2817" width="54.7109375" style="7" customWidth="1"/>
    <col min="2818" max="2818" width="27.7109375" style="7" customWidth="1"/>
    <col min="2819" max="2819" width="26.28515625" style="7" customWidth="1"/>
    <col min="2820" max="2820" width="22.7109375" style="7" customWidth="1"/>
    <col min="2821" max="3072" width="8.85546875" style="7"/>
    <col min="3073" max="3073" width="54.7109375" style="7" customWidth="1"/>
    <col min="3074" max="3074" width="27.7109375" style="7" customWidth="1"/>
    <col min="3075" max="3075" width="26.28515625" style="7" customWidth="1"/>
    <col min="3076" max="3076" width="22.7109375" style="7" customWidth="1"/>
    <col min="3077" max="3328" width="8.85546875" style="7"/>
    <col min="3329" max="3329" width="54.7109375" style="7" customWidth="1"/>
    <col min="3330" max="3330" width="27.7109375" style="7" customWidth="1"/>
    <col min="3331" max="3331" width="26.28515625" style="7" customWidth="1"/>
    <col min="3332" max="3332" width="22.7109375" style="7" customWidth="1"/>
    <col min="3333" max="3584" width="8.85546875" style="7"/>
    <col min="3585" max="3585" width="54.7109375" style="7" customWidth="1"/>
    <col min="3586" max="3586" width="27.7109375" style="7" customWidth="1"/>
    <col min="3587" max="3587" width="26.28515625" style="7" customWidth="1"/>
    <col min="3588" max="3588" width="22.7109375" style="7" customWidth="1"/>
    <col min="3589" max="3840" width="8.85546875" style="7"/>
    <col min="3841" max="3841" width="54.7109375" style="7" customWidth="1"/>
    <col min="3842" max="3842" width="27.7109375" style="7" customWidth="1"/>
    <col min="3843" max="3843" width="26.28515625" style="7" customWidth="1"/>
    <col min="3844" max="3844" width="22.7109375" style="7" customWidth="1"/>
    <col min="3845" max="4096" width="8.85546875" style="7"/>
    <col min="4097" max="4097" width="54.7109375" style="7" customWidth="1"/>
    <col min="4098" max="4098" width="27.7109375" style="7" customWidth="1"/>
    <col min="4099" max="4099" width="26.28515625" style="7" customWidth="1"/>
    <col min="4100" max="4100" width="22.7109375" style="7" customWidth="1"/>
    <col min="4101" max="4352" width="8.85546875" style="7"/>
    <col min="4353" max="4353" width="54.7109375" style="7" customWidth="1"/>
    <col min="4354" max="4354" width="27.7109375" style="7" customWidth="1"/>
    <col min="4355" max="4355" width="26.28515625" style="7" customWidth="1"/>
    <col min="4356" max="4356" width="22.7109375" style="7" customWidth="1"/>
    <col min="4357" max="4608" width="8.85546875" style="7"/>
    <col min="4609" max="4609" width="54.7109375" style="7" customWidth="1"/>
    <col min="4610" max="4610" width="27.7109375" style="7" customWidth="1"/>
    <col min="4611" max="4611" width="26.28515625" style="7" customWidth="1"/>
    <col min="4612" max="4612" width="22.7109375" style="7" customWidth="1"/>
    <col min="4613" max="4864" width="8.85546875" style="7"/>
    <col min="4865" max="4865" width="54.7109375" style="7" customWidth="1"/>
    <col min="4866" max="4866" width="27.7109375" style="7" customWidth="1"/>
    <col min="4867" max="4867" width="26.28515625" style="7" customWidth="1"/>
    <col min="4868" max="4868" width="22.7109375" style="7" customWidth="1"/>
    <col min="4869" max="5120" width="8.85546875" style="7"/>
    <col min="5121" max="5121" width="54.7109375" style="7" customWidth="1"/>
    <col min="5122" max="5122" width="27.7109375" style="7" customWidth="1"/>
    <col min="5123" max="5123" width="26.28515625" style="7" customWidth="1"/>
    <col min="5124" max="5124" width="22.7109375" style="7" customWidth="1"/>
    <col min="5125" max="5376" width="8.85546875" style="7"/>
    <col min="5377" max="5377" width="54.7109375" style="7" customWidth="1"/>
    <col min="5378" max="5378" width="27.7109375" style="7" customWidth="1"/>
    <col min="5379" max="5379" width="26.28515625" style="7" customWidth="1"/>
    <col min="5380" max="5380" width="22.7109375" style="7" customWidth="1"/>
    <col min="5381" max="5632" width="8.85546875" style="7"/>
    <col min="5633" max="5633" width="54.7109375" style="7" customWidth="1"/>
    <col min="5634" max="5634" width="27.7109375" style="7" customWidth="1"/>
    <col min="5635" max="5635" width="26.28515625" style="7" customWidth="1"/>
    <col min="5636" max="5636" width="22.7109375" style="7" customWidth="1"/>
    <col min="5637" max="5888" width="8.85546875" style="7"/>
    <col min="5889" max="5889" width="54.7109375" style="7" customWidth="1"/>
    <col min="5890" max="5890" width="27.7109375" style="7" customWidth="1"/>
    <col min="5891" max="5891" width="26.28515625" style="7" customWidth="1"/>
    <col min="5892" max="5892" width="22.7109375" style="7" customWidth="1"/>
    <col min="5893" max="6144" width="8.85546875" style="7"/>
    <col min="6145" max="6145" width="54.7109375" style="7" customWidth="1"/>
    <col min="6146" max="6146" width="27.7109375" style="7" customWidth="1"/>
    <col min="6147" max="6147" width="26.28515625" style="7" customWidth="1"/>
    <col min="6148" max="6148" width="22.7109375" style="7" customWidth="1"/>
    <col min="6149" max="6400" width="8.85546875" style="7"/>
    <col min="6401" max="6401" width="54.7109375" style="7" customWidth="1"/>
    <col min="6402" max="6402" width="27.7109375" style="7" customWidth="1"/>
    <col min="6403" max="6403" width="26.28515625" style="7" customWidth="1"/>
    <col min="6404" max="6404" width="22.7109375" style="7" customWidth="1"/>
    <col min="6405" max="6656" width="8.85546875" style="7"/>
    <col min="6657" max="6657" width="54.7109375" style="7" customWidth="1"/>
    <col min="6658" max="6658" width="27.7109375" style="7" customWidth="1"/>
    <col min="6659" max="6659" width="26.28515625" style="7" customWidth="1"/>
    <col min="6660" max="6660" width="22.7109375" style="7" customWidth="1"/>
    <col min="6661" max="6912" width="8.85546875" style="7"/>
    <col min="6913" max="6913" width="54.7109375" style="7" customWidth="1"/>
    <col min="6914" max="6914" width="27.7109375" style="7" customWidth="1"/>
    <col min="6915" max="6915" width="26.28515625" style="7" customWidth="1"/>
    <col min="6916" max="6916" width="22.7109375" style="7" customWidth="1"/>
    <col min="6917" max="7168" width="8.85546875" style="7"/>
    <col min="7169" max="7169" width="54.7109375" style="7" customWidth="1"/>
    <col min="7170" max="7170" width="27.7109375" style="7" customWidth="1"/>
    <col min="7171" max="7171" width="26.28515625" style="7" customWidth="1"/>
    <col min="7172" max="7172" width="22.7109375" style="7" customWidth="1"/>
    <col min="7173" max="7424" width="8.85546875" style="7"/>
    <col min="7425" max="7425" width="54.7109375" style="7" customWidth="1"/>
    <col min="7426" max="7426" width="27.7109375" style="7" customWidth="1"/>
    <col min="7427" max="7427" width="26.28515625" style="7" customWidth="1"/>
    <col min="7428" max="7428" width="22.7109375" style="7" customWidth="1"/>
    <col min="7429" max="7680" width="8.85546875" style="7"/>
    <col min="7681" max="7681" width="54.7109375" style="7" customWidth="1"/>
    <col min="7682" max="7682" width="27.7109375" style="7" customWidth="1"/>
    <col min="7683" max="7683" width="26.28515625" style="7" customWidth="1"/>
    <col min="7684" max="7684" width="22.7109375" style="7" customWidth="1"/>
    <col min="7685" max="7936" width="8.85546875" style="7"/>
    <col min="7937" max="7937" width="54.7109375" style="7" customWidth="1"/>
    <col min="7938" max="7938" width="27.7109375" style="7" customWidth="1"/>
    <col min="7939" max="7939" width="26.28515625" style="7" customWidth="1"/>
    <col min="7940" max="7940" width="22.7109375" style="7" customWidth="1"/>
    <col min="7941" max="8192" width="8.85546875" style="7"/>
    <col min="8193" max="8193" width="54.7109375" style="7" customWidth="1"/>
    <col min="8194" max="8194" width="27.7109375" style="7" customWidth="1"/>
    <col min="8195" max="8195" width="26.28515625" style="7" customWidth="1"/>
    <col min="8196" max="8196" width="22.7109375" style="7" customWidth="1"/>
    <col min="8197" max="8448" width="8.85546875" style="7"/>
    <col min="8449" max="8449" width="54.7109375" style="7" customWidth="1"/>
    <col min="8450" max="8450" width="27.7109375" style="7" customWidth="1"/>
    <col min="8451" max="8451" width="26.28515625" style="7" customWidth="1"/>
    <col min="8452" max="8452" width="22.7109375" style="7" customWidth="1"/>
    <col min="8453" max="8704" width="8.85546875" style="7"/>
    <col min="8705" max="8705" width="54.7109375" style="7" customWidth="1"/>
    <col min="8706" max="8706" width="27.7109375" style="7" customWidth="1"/>
    <col min="8707" max="8707" width="26.28515625" style="7" customWidth="1"/>
    <col min="8708" max="8708" width="22.7109375" style="7" customWidth="1"/>
    <col min="8709" max="8960" width="8.85546875" style="7"/>
    <col min="8961" max="8961" width="54.7109375" style="7" customWidth="1"/>
    <col min="8962" max="8962" width="27.7109375" style="7" customWidth="1"/>
    <col min="8963" max="8963" width="26.28515625" style="7" customWidth="1"/>
    <col min="8964" max="8964" width="22.7109375" style="7" customWidth="1"/>
    <col min="8965" max="9216" width="8.85546875" style="7"/>
    <col min="9217" max="9217" width="54.7109375" style="7" customWidth="1"/>
    <col min="9218" max="9218" width="27.7109375" style="7" customWidth="1"/>
    <col min="9219" max="9219" width="26.28515625" style="7" customWidth="1"/>
    <col min="9220" max="9220" width="22.7109375" style="7" customWidth="1"/>
    <col min="9221" max="9472" width="8.85546875" style="7"/>
    <col min="9473" max="9473" width="54.7109375" style="7" customWidth="1"/>
    <col min="9474" max="9474" width="27.7109375" style="7" customWidth="1"/>
    <col min="9475" max="9475" width="26.28515625" style="7" customWidth="1"/>
    <col min="9476" max="9476" width="22.7109375" style="7" customWidth="1"/>
    <col min="9477" max="9728" width="8.85546875" style="7"/>
    <col min="9729" max="9729" width="54.7109375" style="7" customWidth="1"/>
    <col min="9730" max="9730" width="27.7109375" style="7" customWidth="1"/>
    <col min="9731" max="9731" width="26.28515625" style="7" customWidth="1"/>
    <col min="9732" max="9732" width="22.7109375" style="7" customWidth="1"/>
    <col min="9733" max="9984" width="8.85546875" style="7"/>
    <col min="9985" max="9985" width="54.7109375" style="7" customWidth="1"/>
    <col min="9986" max="9986" width="27.7109375" style="7" customWidth="1"/>
    <col min="9987" max="9987" width="26.28515625" style="7" customWidth="1"/>
    <col min="9988" max="9988" width="22.7109375" style="7" customWidth="1"/>
    <col min="9989" max="10240" width="8.85546875" style="7"/>
    <col min="10241" max="10241" width="54.7109375" style="7" customWidth="1"/>
    <col min="10242" max="10242" width="27.7109375" style="7" customWidth="1"/>
    <col min="10243" max="10243" width="26.28515625" style="7" customWidth="1"/>
    <col min="10244" max="10244" width="22.7109375" style="7" customWidth="1"/>
    <col min="10245" max="10496" width="8.85546875" style="7"/>
    <col min="10497" max="10497" width="54.7109375" style="7" customWidth="1"/>
    <col min="10498" max="10498" width="27.7109375" style="7" customWidth="1"/>
    <col min="10499" max="10499" width="26.28515625" style="7" customWidth="1"/>
    <col min="10500" max="10500" width="22.7109375" style="7" customWidth="1"/>
    <col min="10501" max="10752" width="8.85546875" style="7"/>
    <col min="10753" max="10753" width="54.7109375" style="7" customWidth="1"/>
    <col min="10754" max="10754" width="27.7109375" style="7" customWidth="1"/>
    <col min="10755" max="10755" width="26.28515625" style="7" customWidth="1"/>
    <col min="10756" max="10756" width="22.7109375" style="7" customWidth="1"/>
    <col min="10757" max="11008" width="8.85546875" style="7"/>
    <col min="11009" max="11009" width="54.7109375" style="7" customWidth="1"/>
    <col min="11010" max="11010" width="27.7109375" style="7" customWidth="1"/>
    <col min="11011" max="11011" width="26.28515625" style="7" customWidth="1"/>
    <col min="11012" max="11012" width="22.7109375" style="7" customWidth="1"/>
    <col min="11013" max="11264" width="8.85546875" style="7"/>
    <col min="11265" max="11265" width="54.7109375" style="7" customWidth="1"/>
    <col min="11266" max="11266" width="27.7109375" style="7" customWidth="1"/>
    <col min="11267" max="11267" width="26.28515625" style="7" customWidth="1"/>
    <col min="11268" max="11268" width="22.7109375" style="7" customWidth="1"/>
    <col min="11269" max="11520" width="8.85546875" style="7"/>
    <col min="11521" max="11521" width="54.7109375" style="7" customWidth="1"/>
    <col min="11522" max="11522" width="27.7109375" style="7" customWidth="1"/>
    <col min="11523" max="11523" width="26.28515625" style="7" customWidth="1"/>
    <col min="11524" max="11524" width="22.7109375" style="7" customWidth="1"/>
    <col min="11525" max="11776" width="8.85546875" style="7"/>
    <col min="11777" max="11777" width="54.7109375" style="7" customWidth="1"/>
    <col min="11778" max="11778" width="27.7109375" style="7" customWidth="1"/>
    <col min="11779" max="11779" width="26.28515625" style="7" customWidth="1"/>
    <col min="11780" max="11780" width="22.7109375" style="7" customWidth="1"/>
    <col min="11781" max="12032" width="8.85546875" style="7"/>
    <col min="12033" max="12033" width="54.7109375" style="7" customWidth="1"/>
    <col min="12034" max="12034" width="27.7109375" style="7" customWidth="1"/>
    <col min="12035" max="12035" width="26.28515625" style="7" customWidth="1"/>
    <col min="12036" max="12036" width="22.7109375" style="7" customWidth="1"/>
    <col min="12037" max="12288" width="8.85546875" style="7"/>
    <col min="12289" max="12289" width="54.7109375" style="7" customWidth="1"/>
    <col min="12290" max="12290" width="27.7109375" style="7" customWidth="1"/>
    <col min="12291" max="12291" width="26.28515625" style="7" customWidth="1"/>
    <col min="12292" max="12292" width="22.7109375" style="7" customWidth="1"/>
    <col min="12293" max="12544" width="8.85546875" style="7"/>
    <col min="12545" max="12545" width="54.7109375" style="7" customWidth="1"/>
    <col min="12546" max="12546" width="27.7109375" style="7" customWidth="1"/>
    <col min="12547" max="12547" width="26.28515625" style="7" customWidth="1"/>
    <col min="12548" max="12548" width="22.7109375" style="7" customWidth="1"/>
    <col min="12549" max="12800" width="8.85546875" style="7"/>
    <col min="12801" max="12801" width="54.7109375" style="7" customWidth="1"/>
    <col min="12802" max="12802" width="27.7109375" style="7" customWidth="1"/>
    <col min="12803" max="12803" width="26.28515625" style="7" customWidth="1"/>
    <col min="12804" max="12804" width="22.7109375" style="7" customWidth="1"/>
    <col min="12805" max="13056" width="8.85546875" style="7"/>
    <col min="13057" max="13057" width="54.7109375" style="7" customWidth="1"/>
    <col min="13058" max="13058" width="27.7109375" style="7" customWidth="1"/>
    <col min="13059" max="13059" width="26.28515625" style="7" customWidth="1"/>
    <col min="13060" max="13060" width="22.7109375" style="7" customWidth="1"/>
    <col min="13061" max="13312" width="8.85546875" style="7"/>
    <col min="13313" max="13313" width="54.7109375" style="7" customWidth="1"/>
    <col min="13314" max="13314" width="27.7109375" style="7" customWidth="1"/>
    <col min="13315" max="13315" width="26.28515625" style="7" customWidth="1"/>
    <col min="13316" max="13316" width="22.7109375" style="7" customWidth="1"/>
    <col min="13317" max="13568" width="8.85546875" style="7"/>
    <col min="13569" max="13569" width="54.7109375" style="7" customWidth="1"/>
    <col min="13570" max="13570" width="27.7109375" style="7" customWidth="1"/>
    <col min="13571" max="13571" width="26.28515625" style="7" customWidth="1"/>
    <col min="13572" max="13572" width="22.7109375" style="7" customWidth="1"/>
    <col min="13573" max="13824" width="8.85546875" style="7"/>
    <col min="13825" max="13825" width="54.7109375" style="7" customWidth="1"/>
    <col min="13826" max="13826" width="27.7109375" style="7" customWidth="1"/>
    <col min="13827" max="13827" width="26.28515625" style="7" customWidth="1"/>
    <col min="13828" max="13828" width="22.7109375" style="7" customWidth="1"/>
    <col min="13829" max="14080" width="8.85546875" style="7"/>
    <col min="14081" max="14081" width="54.7109375" style="7" customWidth="1"/>
    <col min="14082" max="14082" width="27.7109375" style="7" customWidth="1"/>
    <col min="14083" max="14083" width="26.28515625" style="7" customWidth="1"/>
    <col min="14084" max="14084" width="22.7109375" style="7" customWidth="1"/>
    <col min="14085" max="14336" width="8.85546875" style="7"/>
    <col min="14337" max="14337" width="54.7109375" style="7" customWidth="1"/>
    <col min="14338" max="14338" width="27.7109375" style="7" customWidth="1"/>
    <col min="14339" max="14339" width="26.28515625" style="7" customWidth="1"/>
    <col min="14340" max="14340" width="22.7109375" style="7" customWidth="1"/>
    <col min="14341" max="14592" width="8.85546875" style="7"/>
    <col min="14593" max="14593" width="54.7109375" style="7" customWidth="1"/>
    <col min="14594" max="14594" width="27.7109375" style="7" customWidth="1"/>
    <col min="14595" max="14595" width="26.28515625" style="7" customWidth="1"/>
    <col min="14596" max="14596" width="22.7109375" style="7" customWidth="1"/>
    <col min="14597" max="14848" width="8.85546875" style="7"/>
    <col min="14849" max="14849" width="54.7109375" style="7" customWidth="1"/>
    <col min="14850" max="14850" width="27.7109375" style="7" customWidth="1"/>
    <col min="14851" max="14851" width="26.28515625" style="7" customWidth="1"/>
    <col min="14852" max="14852" width="22.7109375" style="7" customWidth="1"/>
    <col min="14853" max="15104" width="8.85546875" style="7"/>
    <col min="15105" max="15105" width="54.7109375" style="7" customWidth="1"/>
    <col min="15106" max="15106" width="27.7109375" style="7" customWidth="1"/>
    <col min="15107" max="15107" width="26.28515625" style="7" customWidth="1"/>
    <col min="15108" max="15108" width="22.7109375" style="7" customWidth="1"/>
    <col min="15109" max="15360" width="8.85546875" style="7"/>
    <col min="15361" max="15361" width="54.7109375" style="7" customWidth="1"/>
    <col min="15362" max="15362" width="27.7109375" style="7" customWidth="1"/>
    <col min="15363" max="15363" width="26.28515625" style="7" customWidth="1"/>
    <col min="15364" max="15364" width="22.7109375" style="7" customWidth="1"/>
    <col min="15365" max="15616" width="8.85546875" style="7"/>
    <col min="15617" max="15617" width="54.7109375" style="7" customWidth="1"/>
    <col min="15618" max="15618" width="27.7109375" style="7" customWidth="1"/>
    <col min="15619" max="15619" width="26.28515625" style="7" customWidth="1"/>
    <col min="15620" max="15620" width="22.7109375" style="7" customWidth="1"/>
    <col min="15621" max="15872" width="8.85546875" style="7"/>
    <col min="15873" max="15873" width="54.7109375" style="7" customWidth="1"/>
    <col min="15874" max="15874" width="27.7109375" style="7" customWidth="1"/>
    <col min="15875" max="15875" width="26.28515625" style="7" customWidth="1"/>
    <col min="15876" max="15876" width="22.7109375" style="7" customWidth="1"/>
    <col min="15877" max="16128" width="8.85546875" style="7"/>
    <col min="16129" max="16129" width="54.7109375" style="7" customWidth="1"/>
    <col min="16130" max="16130" width="27.7109375" style="7" customWidth="1"/>
    <col min="16131" max="16131" width="26.28515625" style="7" customWidth="1"/>
    <col min="16132" max="16132" width="22.7109375" style="7" customWidth="1"/>
    <col min="16133" max="16384" width="8.85546875" style="7"/>
  </cols>
  <sheetData>
    <row r="1" spans="1:10" x14ac:dyDescent="0.2">
      <c r="A1" s="1" t="s">
        <v>63</v>
      </c>
      <c r="B1" s="1"/>
      <c r="C1" s="1"/>
      <c r="D1" s="63" t="s">
        <v>1</v>
      </c>
    </row>
    <row r="3" spans="1:10" ht="13.5" thickBot="1" x14ac:dyDescent="0.25">
      <c r="A3" s="5" t="s">
        <v>64</v>
      </c>
    </row>
    <row r="4" spans="1:10" ht="38.25" x14ac:dyDescent="0.2">
      <c r="A4" s="64" t="s">
        <v>3</v>
      </c>
      <c r="B4" s="65" t="s">
        <v>65</v>
      </c>
      <c r="C4" s="65" t="s">
        <v>66</v>
      </c>
      <c r="D4" s="66" t="s">
        <v>6</v>
      </c>
    </row>
    <row r="5" spans="1:10" ht="13.5" thickBot="1" x14ac:dyDescent="0.25">
      <c r="A5" s="67" t="s">
        <v>67</v>
      </c>
      <c r="B5" s="68">
        <v>9003826.0900000017</v>
      </c>
      <c r="C5" s="68">
        <v>11096232.879999999</v>
      </c>
      <c r="D5" s="69">
        <f>B5-C5</f>
        <v>-2092406.7899999972</v>
      </c>
    </row>
    <row r="6" spans="1:10" ht="13.5" thickBot="1" x14ac:dyDescent="0.25">
      <c r="A6" s="70" t="s">
        <v>68</v>
      </c>
      <c r="B6" s="71">
        <v>896995.31787599996</v>
      </c>
      <c r="C6" s="72">
        <v>969321.64357199997</v>
      </c>
      <c r="D6" s="69">
        <f>B6-C6</f>
        <v>-72326.325696000014</v>
      </c>
    </row>
    <row r="7" spans="1:10" ht="13.5" thickBot="1" x14ac:dyDescent="0.25">
      <c r="A7" s="73" t="s">
        <v>69</v>
      </c>
      <c r="B7" s="58">
        <f>B5/B6</f>
        <v>10.037762639965848</v>
      </c>
      <c r="C7" s="58">
        <f>C5/C6</f>
        <v>11.447420939771666</v>
      </c>
      <c r="D7" s="74">
        <f>B7-C7</f>
        <v>-1.4096582998058178</v>
      </c>
    </row>
    <row r="9" spans="1:10" x14ac:dyDescent="0.2">
      <c r="E9" s="61"/>
    </row>
    <row r="10" spans="1:10" x14ac:dyDescent="0.2">
      <c r="C10" s="61"/>
    </row>
    <row r="14" spans="1:10" x14ac:dyDescent="0.2">
      <c r="A14" s="7" t="s">
        <v>57</v>
      </c>
      <c r="B14" s="62" t="s">
        <v>58</v>
      </c>
      <c r="D14" s="13" t="s">
        <v>59</v>
      </c>
      <c r="E14" s="62"/>
      <c r="F14" s="11"/>
      <c r="G14" s="11"/>
      <c r="H14" s="12"/>
      <c r="J14" s="12"/>
    </row>
    <row r="15" spans="1:10" x14ac:dyDescent="0.2">
      <c r="A15" s="7" t="s">
        <v>60</v>
      </c>
      <c r="B15" s="62" t="s">
        <v>61</v>
      </c>
      <c r="D15" s="13" t="s">
        <v>62</v>
      </c>
      <c r="E15" s="62"/>
      <c r="F15" s="11"/>
      <c r="G15" s="11"/>
      <c r="H15" s="12"/>
      <c r="J15" s="12"/>
    </row>
    <row r="30" spans="1:6" x14ac:dyDescent="0.2">
      <c r="A30" s="75"/>
      <c r="B30" s="75"/>
      <c r="C30" s="75"/>
      <c r="D30" s="75"/>
      <c r="E30" s="75"/>
      <c r="F30" s="7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ACA36-B026-44CC-A563-5C498C2F8E34}">
  <dimension ref="A1:M128"/>
  <sheetViews>
    <sheetView tabSelected="1" topLeftCell="A97" workbookViewId="0">
      <selection activeCell="K21" sqref="K21"/>
    </sheetView>
  </sheetViews>
  <sheetFormatPr defaultRowHeight="8.25" x14ac:dyDescent="0.15"/>
  <cols>
    <col min="1" max="1" width="23.42578125" style="77" customWidth="1"/>
    <col min="2" max="2" width="9.28515625" style="77" customWidth="1"/>
    <col min="3" max="3" width="10.140625" style="78" customWidth="1"/>
    <col min="4" max="4" width="11.28515625" style="78" customWidth="1"/>
    <col min="5" max="5" width="8.42578125" style="77" customWidth="1"/>
    <col min="6" max="6" width="8.85546875" style="77" bestFit="1" customWidth="1"/>
    <col min="7" max="7" width="11" style="77" bestFit="1" customWidth="1"/>
    <col min="8" max="8" width="9.7109375" style="77" bestFit="1" customWidth="1"/>
    <col min="9" max="9" width="12.85546875" style="77" bestFit="1" customWidth="1"/>
    <col min="10" max="10" width="8.28515625" style="81" bestFit="1" customWidth="1"/>
    <col min="11" max="11" width="14.7109375" style="77" bestFit="1" customWidth="1"/>
    <col min="12" max="12" width="6.42578125" style="81" customWidth="1"/>
    <col min="13" max="13" width="9.7109375" style="77" bestFit="1" customWidth="1"/>
    <col min="14" max="256" width="9.140625" style="77"/>
    <col min="257" max="257" width="23.42578125" style="77" customWidth="1"/>
    <col min="258" max="258" width="9.28515625" style="77" customWidth="1"/>
    <col min="259" max="259" width="10.140625" style="77" customWidth="1"/>
    <col min="260" max="260" width="11.28515625" style="77" customWidth="1"/>
    <col min="261" max="261" width="8.42578125" style="77" customWidth="1"/>
    <col min="262" max="262" width="8.85546875" style="77" bestFit="1" customWidth="1"/>
    <col min="263" max="263" width="11" style="77" bestFit="1" customWidth="1"/>
    <col min="264" max="264" width="9.7109375" style="77" bestFit="1" customWidth="1"/>
    <col min="265" max="265" width="12.85546875" style="77" bestFit="1" customWidth="1"/>
    <col min="266" max="266" width="8.28515625" style="77" bestFit="1" customWidth="1"/>
    <col min="267" max="267" width="14.7109375" style="77" bestFit="1" customWidth="1"/>
    <col min="268" max="268" width="6.42578125" style="77" customWidth="1"/>
    <col min="269" max="269" width="9.7109375" style="77" bestFit="1" customWidth="1"/>
    <col min="270" max="512" width="9.140625" style="77"/>
    <col min="513" max="513" width="23.42578125" style="77" customWidth="1"/>
    <col min="514" max="514" width="9.28515625" style="77" customWidth="1"/>
    <col min="515" max="515" width="10.140625" style="77" customWidth="1"/>
    <col min="516" max="516" width="11.28515625" style="77" customWidth="1"/>
    <col min="517" max="517" width="8.42578125" style="77" customWidth="1"/>
    <col min="518" max="518" width="8.85546875" style="77" bestFit="1" customWidth="1"/>
    <col min="519" max="519" width="11" style="77" bestFit="1" customWidth="1"/>
    <col min="520" max="520" width="9.7109375" style="77" bestFit="1" customWidth="1"/>
    <col min="521" max="521" width="12.85546875" style="77" bestFit="1" customWidth="1"/>
    <col min="522" max="522" width="8.28515625" style="77" bestFit="1" customWidth="1"/>
    <col min="523" max="523" width="14.7109375" style="77" bestFit="1" customWidth="1"/>
    <col min="524" max="524" width="6.42578125" style="77" customWidth="1"/>
    <col min="525" max="525" width="9.7109375" style="77" bestFit="1" customWidth="1"/>
    <col min="526" max="768" width="9.140625" style="77"/>
    <col min="769" max="769" width="23.42578125" style="77" customWidth="1"/>
    <col min="770" max="770" width="9.28515625" style="77" customWidth="1"/>
    <col min="771" max="771" width="10.140625" style="77" customWidth="1"/>
    <col min="772" max="772" width="11.28515625" style="77" customWidth="1"/>
    <col min="773" max="773" width="8.42578125" style="77" customWidth="1"/>
    <col min="774" max="774" width="8.85546875" style="77" bestFit="1" customWidth="1"/>
    <col min="775" max="775" width="11" style="77" bestFit="1" customWidth="1"/>
    <col min="776" max="776" width="9.7109375" style="77" bestFit="1" customWidth="1"/>
    <col min="777" max="777" width="12.85546875" style="77" bestFit="1" customWidth="1"/>
    <col min="778" max="778" width="8.28515625" style="77" bestFit="1" customWidth="1"/>
    <col min="779" max="779" width="14.7109375" style="77" bestFit="1" customWidth="1"/>
    <col min="780" max="780" width="6.42578125" style="77" customWidth="1"/>
    <col min="781" max="781" width="9.7109375" style="77" bestFit="1" customWidth="1"/>
    <col min="782" max="1024" width="9.140625" style="77"/>
    <col min="1025" max="1025" width="23.42578125" style="77" customWidth="1"/>
    <col min="1026" max="1026" width="9.28515625" style="77" customWidth="1"/>
    <col min="1027" max="1027" width="10.140625" style="77" customWidth="1"/>
    <col min="1028" max="1028" width="11.28515625" style="77" customWidth="1"/>
    <col min="1029" max="1029" width="8.42578125" style="77" customWidth="1"/>
    <col min="1030" max="1030" width="8.85546875" style="77" bestFit="1" customWidth="1"/>
    <col min="1031" max="1031" width="11" style="77" bestFit="1" customWidth="1"/>
    <col min="1032" max="1032" width="9.7109375" style="77" bestFit="1" customWidth="1"/>
    <col min="1033" max="1033" width="12.85546875" style="77" bestFit="1" customWidth="1"/>
    <col min="1034" max="1034" width="8.28515625" style="77" bestFit="1" customWidth="1"/>
    <col min="1035" max="1035" width="14.7109375" style="77" bestFit="1" customWidth="1"/>
    <col min="1036" max="1036" width="6.42578125" style="77" customWidth="1"/>
    <col min="1037" max="1037" width="9.7109375" style="77" bestFit="1" customWidth="1"/>
    <col min="1038" max="1280" width="9.140625" style="77"/>
    <col min="1281" max="1281" width="23.42578125" style="77" customWidth="1"/>
    <col min="1282" max="1282" width="9.28515625" style="77" customWidth="1"/>
    <col min="1283" max="1283" width="10.140625" style="77" customWidth="1"/>
    <col min="1284" max="1284" width="11.28515625" style="77" customWidth="1"/>
    <col min="1285" max="1285" width="8.42578125" style="77" customWidth="1"/>
    <col min="1286" max="1286" width="8.85546875" style="77" bestFit="1" customWidth="1"/>
    <col min="1287" max="1287" width="11" style="77" bestFit="1" customWidth="1"/>
    <col min="1288" max="1288" width="9.7109375" style="77" bestFit="1" customWidth="1"/>
    <col min="1289" max="1289" width="12.85546875" style="77" bestFit="1" customWidth="1"/>
    <col min="1290" max="1290" width="8.28515625" style="77" bestFit="1" customWidth="1"/>
    <col min="1291" max="1291" width="14.7109375" style="77" bestFit="1" customWidth="1"/>
    <col min="1292" max="1292" width="6.42578125" style="77" customWidth="1"/>
    <col min="1293" max="1293" width="9.7109375" style="77" bestFit="1" customWidth="1"/>
    <col min="1294" max="1536" width="9.140625" style="77"/>
    <col min="1537" max="1537" width="23.42578125" style="77" customWidth="1"/>
    <col min="1538" max="1538" width="9.28515625" style="77" customWidth="1"/>
    <col min="1539" max="1539" width="10.140625" style="77" customWidth="1"/>
    <col min="1540" max="1540" width="11.28515625" style="77" customWidth="1"/>
    <col min="1541" max="1541" width="8.42578125" style="77" customWidth="1"/>
    <col min="1542" max="1542" width="8.85546875" style="77" bestFit="1" customWidth="1"/>
    <col min="1543" max="1543" width="11" style="77" bestFit="1" customWidth="1"/>
    <col min="1544" max="1544" width="9.7109375" style="77" bestFit="1" customWidth="1"/>
    <col min="1545" max="1545" width="12.85546875" style="77" bestFit="1" customWidth="1"/>
    <col min="1546" max="1546" width="8.28515625" style="77" bestFit="1" customWidth="1"/>
    <col min="1547" max="1547" width="14.7109375" style="77" bestFit="1" customWidth="1"/>
    <col min="1548" max="1548" width="6.42578125" style="77" customWidth="1"/>
    <col min="1549" max="1549" width="9.7109375" style="77" bestFit="1" customWidth="1"/>
    <col min="1550" max="1792" width="9.140625" style="77"/>
    <col min="1793" max="1793" width="23.42578125" style="77" customWidth="1"/>
    <col min="1794" max="1794" width="9.28515625" style="77" customWidth="1"/>
    <col min="1795" max="1795" width="10.140625" style="77" customWidth="1"/>
    <col min="1796" max="1796" width="11.28515625" style="77" customWidth="1"/>
    <col min="1797" max="1797" width="8.42578125" style="77" customWidth="1"/>
    <col min="1798" max="1798" width="8.85546875" style="77" bestFit="1" customWidth="1"/>
    <col min="1799" max="1799" width="11" style="77" bestFit="1" customWidth="1"/>
    <col min="1800" max="1800" width="9.7109375" style="77" bestFit="1" customWidth="1"/>
    <col min="1801" max="1801" width="12.85546875" style="77" bestFit="1" customWidth="1"/>
    <col min="1802" max="1802" width="8.28515625" style="77" bestFit="1" customWidth="1"/>
    <col min="1803" max="1803" width="14.7109375" style="77" bestFit="1" customWidth="1"/>
    <col min="1804" max="1804" width="6.42578125" style="77" customWidth="1"/>
    <col min="1805" max="1805" width="9.7109375" style="77" bestFit="1" customWidth="1"/>
    <col min="1806" max="2048" width="9.140625" style="77"/>
    <col min="2049" max="2049" width="23.42578125" style="77" customWidth="1"/>
    <col min="2050" max="2050" width="9.28515625" style="77" customWidth="1"/>
    <col min="2051" max="2051" width="10.140625" style="77" customWidth="1"/>
    <col min="2052" max="2052" width="11.28515625" style="77" customWidth="1"/>
    <col min="2053" max="2053" width="8.42578125" style="77" customWidth="1"/>
    <col min="2054" max="2054" width="8.85546875" style="77" bestFit="1" customWidth="1"/>
    <col min="2055" max="2055" width="11" style="77" bestFit="1" customWidth="1"/>
    <col min="2056" max="2056" width="9.7109375" style="77" bestFit="1" customWidth="1"/>
    <col min="2057" max="2057" width="12.85546875" style="77" bestFit="1" customWidth="1"/>
    <col min="2058" max="2058" width="8.28515625" style="77" bestFit="1" customWidth="1"/>
    <col min="2059" max="2059" width="14.7109375" style="77" bestFit="1" customWidth="1"/>
    <col min="2060" max="2060" width="6.42578125" style="77" customWidth="1"/>
    <col min="2061" max="2061" width="9.7109375" style="77" bestFit="1" customWidth="1"/>
    <col min="2062" max="2304" width="9.140625" style="77"/>
    <col min="2305" max="2305" width="23.42578125" style="77" customWidth="1"/>
    <col min="2306" max="2306" width="9.28515625" style="77" customWidth="1"/>
    <col min="2307" max="2307" width="10.140625" style="77" customWidth="1"/>
    <col min="2308" max="2308" width="11.28515625" style="77" customWidth="1"/>
    <col min="2309" max="2309" width="8.42578125" style="77" customWidth="1"/>
    <col min="2310" max="2310" width="8.85546875" style="77" bestFit="1" customWidth="1"/>
    <col min="2311" max="2311" width="11" style="77" bestFit="1" customWidth="1"/>
    <col min="2312" max="2312" width="9.7109375" style="77" bestFit="1" customWidth="1"/>
    <col min="2313" max="2313" width="12.85546875" style="77" bestFit="1" customWidth="1"/>
    <col min="2314" max="2314" width="8.28515625" style="77" bestFit="1" customWidth="1"/>
    <col min="2315" max="2315" width="14.7109375" style="77" bestFit="1" customWidth="1"/>
    <col min="2316" max="2316" width="6.42578125" style="77" customWidth="1"/>
    <col min="2317" max="2317" width="9.7109375" style="77" bestFit="1" customWidth="1"/>
    <col min="2318" max="2560" width="9.140625" style="77"/>
    <col min="2561" max="2561" width="23.42578125" style="77" customWidth="1"/>
    <col min="2562" max="2562" width="9.28515625" style="77" customWidth="1"/>
    <col min="2563" max="2563" width="10.140625" style="77" customWidth="1"/>
    <col min="2564" max="2564" width="11.28515625" style="77" customWidth="1"/>
    <col min="2565" max="2565" width="8.42578125" style="77" customWidth="1"/>
    <col min="2566" max="2566" width="8.85546875" style="77" bestFit="1" customWidth="1"/>
    <col min="2567" max="2567" width="11" style="77" bestFit="1" customWidth="1"/>
    <col min="2568" max="2568" width="9.7109375" style="77" bestFit="1" customWidth="1"/>
    <col min="2569" max="2569" width="12.85546875" style="77" bestFit="1" customWidth="1"/>
    <col min="2570" max="2570" width="8.28515625" style="77" bestFit="1" customWidth="1"/>
    <col min="2571" max="2571" width="14.7109375" style="77" bestFit="1" customWidth="1"/>
    <col min="2572" max="2572" width="6.42578125" style="77" customWidth="1"/>
    <col min="2573" max="2573" width="9.7109375" style="77" bestFit="1" customWidth="1"/>
    <col min="2574" max="2816" width="9.140625" style="77"/>
    <col min="2817" max="2817" width="23.42578125" style="77" customWidth="1"/>
    <col min="2818" max="2818" width="9.28515625" style="77" customWidth="1"/>
    <col min="2819" max="2819" width="10.140625" style="77" customWidth="1"/>
    <col min="2820" max="2820" width="11.28515625" style="77" customWidth="1"/>
    <col min="2821" max="2821" width="8.42578125" style="77" customWidth="1"/>
    <col min="2822" max="2822" width="8.85546875" style="77" bestFit="1" customWidth="1"/>
    <col min="2823" max="2823" width="11" style="77" bestFit="1" customWidth="1"/>
    <col min="2824" max="2824" width="9.7109375" style="77" bestFit="1" customWidth="1"/>
    <col min="2825" max="2825" width="12.85546875" style="77" bestFit="1" customWidth="1"/>
    <col min="2826" max="2826" width="8.28515625" style="77" bestFit="1" customWidth="1"/>
    <col min="2827" max="2827" width="14.7109375" style="77" bestFit="1" customWidth="1"/>
    <col min="2828" max="2828" width="6.42578125" style="77" customWidth="1"/>
    <col min="2829" max="2829" width="9.7109375" style="77" bestFit="1" customWidth="1"/>
    <col min="2830" max="3072" width="9.140625" style="77"/>
    <col min="3073" max="3073" width="23.42578125" style="77" customWidth="1"/>
    <col min="3074" max="3074" width="9.28515625" style="77" customWidth="1"/>
    <col min="3075" max="3075" width="10.140625" style="77" customWidth="1"/>
    <col min="3076" max="3076" width="11.28515625" style="77" customWidth="1"/>
    <col min="3077" max="3077" width="8.42578125" style="77" customWidth="1"/>
    <col min="3078" max="3078" width="8.85546875" style="77" bestFit="1" customWidth="1"/>
    <col min="3079" max="3079" width="11" style="77" bestFit="1" customWidth="1"/>
    <col min="3080" max="3080" width="9.7109375" style="77" bestFit="1" customWidth="1"/>
    <col min="3081" max="3081" width="12.85546875" style="77" bestFit="1" customWidth="1"/>
    <col min="3082" max="3082" width="8.28515625" style="77" bestFit="1" customWidth="1"/>
    <col min="3083" max="3083" width="14.7109375" style="77" bestFit="1" customWidth="1"/>
    <col min="3084" max="3084" width="6.42578125" style="77" customWidth="1"/>
    <col min="3085" max="3085" width="9.7109375" style="77" bestFit="1" customWidth="1"/>
    <col min="3086" max="3328" width="9.140625" style="77"/>
    <col min="3329" max="3329" width="23.42578125" style="77" customWidth="1"/>
    <col min="3330" max="3330" width="9.28515625" style="77" customWidth="1"/>
    <col min="3331" max="3331" width="10.140625" style="77" customWidth="1"/>
    <col min="3332" max="3332" width="11.28515625" style="77" customWidth="1"/>
    <col min="3333" max="3333" width="8.42578125" style="77" customWidth="1"/>
    <col min="3334" max="3334" width="8.85546875" style="77" bestFit="1" customWidth="1"/>
    <col min="3335" max="3335" width="11" style="77" bestFit="1" customWidth="1"/>
    <col min="3336" max="3336" width="9.7109375" style="77" bestFit="1" customWidth="1"/>
    <col min="3337" max="3337" width="12.85546875" style="77" bestFit="1" customWidth="1"/>
    <col min="3338" max="3338" width="8.28515625" style="77" bestFit="1" customWidth="1"/>
    <col min="3339" max="3339" width="14.7109375" style="77" bestFit="1" customWidth="1"/>
    <col min="3340" max="3340" width="6.42578125" style="77" customWidth="1"/>
    <col min="3341" max="3341" width="9.7109375" style="77" bestFit="1" customWidth="1"/>
    <col min="3342" max="3584" width="9.140625" style="77"/>
    <col min="3585" max="3585" width="23.42578125" style="77" customWidth="1"/>
    <col min="3586" max="3586" width="9.28515625" style="77" customWidth="1"/>
    <col min="3587" max="3587" width="10.140625" style="77" customWidth="1"/>
    <col min="3588" max="3588" width="11.28515625" style="77" customWidth="1"/>
    <col min="3589" max="3589" width="8.42578125" style="77" customWidth="1"/>
    <col min="3590" max="3590" width="8.85546875" style="77" bestFit="1" customWidth="1"/>
    <col min="3591" max="3591" width="11" style="77" bestFit="1" customWidth="1"/>
    <col min="3592" max="3592" width="9.7109375" style="77" bestFit="1" customWidth="1"/>
    <col min="3593" max="3593" width="12.85546875" style="77" bestFit="1" customWidth="1"/>
    <col min="3594" max="3594" width="8.28515625" style="77" bestFit="1" customWidth="1"/>
    <col min="3595" max="3595" width="14.7109375" style="77" bestFit="1" customWidth="1"/>
    <col min="3596" max="3596" width="6.42578125" style="77" customWidth="1"/>
    <col min="3597" max="3597" width="9.7109375" style="77" bestFit="1" customWidth="1"/>
    <col min="3598" max="3840" width="9.140625" style="77"/>
    <col min="3841" max="3841" width="23.42578125" style="77" customWidth="1"/>
    <col min="3842" max="3842" width="9.28515625" style="77" customWidth="1"/>
    <col min="3843" max="3843" width="10.140625" style="77" customWidth="1"/>
    <col min="3844" max="3844" width="11.28515625" style="77" customWidth="1"/>
    <col min="3845" max="3845" width="8.42578125" style="77" customWidth="1"/>
    <col min="3846" max="3846" width="8.85546875" style="77" bestFit="1" customWidth="1"/>
    <col min="3847" max="3847" width="11" style="77" bestFit="1" customWidth="1"/>
    <col min="3848" max="3848" width="9.7109375" style="77" bestFit="1" customWidth="1"/>
    <col min="3849" max="3849" width="12.85546875" style="77" bestFit="1" customWidth="1"/>
    <col min="3850" max="3850" width="8.28515625" style="77" bestFit="1" customWidth="1"/>
    <col min="3851" max="3851" width="14.7109375" style="77" bestFit="1" customWidth="1"/>
    <col min="3852" max="3852" width="6.42578125" style="77" customWidth="1"/>
    <col min="3853" max="3853" width="9.7109375" style="77" bestFit="1" customWidth="1"/>
    <col min="3854" max="4096" width="9.140625" style="77"/>
    <col min="4097" max="4097" width="23.42578125" style="77" customWidth="1"/>
    <col min="4098" max="4098" width="9.28515625" style="77" customWidth="1"/>
    <col min="4099" max="4099" width="10.140625" style="77" customWidth="1"/>
    <col min="4100" max="4100" width="11.28515625" style="77" customWidth="1"/>
    <col min="4101" max="4101" width="8.42578125" style="77" customWidth="1"/>
    <col min="4102" max="4102" width="8.85546875" style="77" bestFit="1" customWidth="1"/>
    <col min="4103" max="4103" width="11" style="77" bestFit="1" customWidth="1"/>
    <col min="4104" max="4104" width="9.7109375" style="77" bestFit="1" customWidth="1"/>
    <col min="4105" max="4105" width="12.85546875" style="77" bestFit="1" customWidth="1"/>
    <col min="4106" max="4106" width="8.28515625" style="77" bestFit="1" customWidth="1"/>
    <col min="4107" max="4107" width="14.7109375" style="77" bestFit="1" customWidth="1"/>
    <col min="4108" max="4108" width="6.42578125" style="77" customWidth="1"/>
    <col min="4109" max="4109" width="9.7109375" style="77" bestFit="1" customWidth="1"/>
    <col min="4110" max="4352" width="9.140625" style="77"/>
    <col min="4353" max="4353" width="23.42578125" style="77" customWidth="1"/>
    <col min="4354" max="4354" width="9.28515625" style="77" customWidth="1"/>
    <col min="4355" max="4355" width="10.140625" style="77" customWidth="1"/>
    <col min="4356" max="4356" width="11.28515625" style="77" customWidth="1"/>
    <col min="4357" max="4357" width="8.42578125" style="77" customWidth="1"/>
    <col min="4358" max="4358" width="8.85546875" style="77" bestFit="1" customWidth="1"/>
    <col min="4359" max="4359" width="11" style="77" bestFit="1" customWidth="1"/>
    <col min="4360" max="4360" width="9.7109375" style="77" bestFit="1" customWidth="1"/>
    <col min="4361" max="4361" width="12.85546875" style="77" bestFit="1" customWidth="1"/>
    <col min="4362" max="4362" width="8.28515625" style="77" bestFit="1" customWidth="1"/>
    <col min="4363" max="4363" width="14.7109375" style="77" bestFit="1" customWidth="1"/>
    <col min="4364" max="4364" width="6.42578125" style="77" customWidth="1"/>
    <col min="4365" max="4365" width="9.7109375" style="77" bestFit="1" customWidth="1"/>
    <col min="4366" max="4608" width="9.140625" style="77"/>
    <col min="4609" max="4609" width="23.42578125" style="77" customWidth="1"/>
    <col min="4610" max="4610" width="9.28515625" style="77" customWidth="1"/>
    <col min="4611" max="4611" width="10.140625" style="77" customWidth="1"/>
    <col min="4612" max="4612" width="11.28515625" style="77" customWidth="1"/>
    <col min="4613" max="4613" width="8.42578125" style="77" customWidth="1"/>
    <col min="4614" max="4614" width="8.85546875" style="77" bestFit="1" customWidth="1"/>
    <col min="4615" max="4615" width="11" style="77" bestFit="1" customWidth="1"/>
    <col min="4616" max="4616" width="9.7109375" style="77" bestFit="1" customWidth="1"/>
    <col min="4617" max="4617" width="12.85546875" style="77" bestFit="1" customWidth="1"/>
    <col min="4618" max="4618" width="8.28515625" style="77" bestFit="1" customWidth="1"/>
    <col min="4619" max="4619" width="14.7109375" style="77" bestFit="1" customWidth="1"/>
    <col min="4620" max="4620" width="6.42578125" style="77" customWidth="1"/>
    <col min="4621" max="4621" width="9.7109375" style="77" bestFit="1" customWidth="1"/>
    <col min="4622" max="4864" width="9.140625" style="77"/>
    <col min="4865" max="4865" width="23.42578125" style="77" customWidth="1"/>
    <col min="4866" max="4866" width="9.28515625" style="77" customWidth="1"/>
    <col min="4867" max="4867" width="10.140625" style="77" customWidth="1"/>
    <col min="4868" max="4868" width="11.28515625" style="77" customWidth="1"/>
    <col min="4869" max="4869" width="8.42578125" style="77" customWidth="1"/>
    <col min="4870" max="4870" width="8.85546875" style="77" bestFit="1" customWidth="1"/>
    <col min="4871" max="4871" width="11" style="77" bestFit="1" customWidth="1"/>
    <col min="4872" max="4872" width="9.7109375" style="77" bestFit="1" customWidth="1"/>
    <col min="4873" max="4873" width="12.85546875" style="77" bestFit="1" customWidth="1"/>
    <col min="4874" max="4874" width="8.28515625" style="77" bestFit="1" customWidth="1"/>
    <col min="4875" max="4875" width="14.7109375" style="77" bestFit="1" customWidth="1"/>
    <col min="4876" max="4876" width="6.42578125" style="77" customWidth="1"/>
    <col min="4877" max="4877" width="9.7109375" style="77" bestFit="1" customWidth="1"/>
    <col min="4878" max="5120" width="9.140625" style="77"/>
    <col min="5121" max="5121" width="23.42578125" style="77" customWidth="1"/>
    <col min="5122" max="5122" width="9.28515625" style="77" customWidth="1"/>
    <col min="5123" max="5123" width="10.140625" style="77" customWidth="1"/>
    <col min="5124" max="5124" width="11.28515625" style="77" customWidth="1"/>
    <col min="5125" max="5125" width="8.42578125" style="77" customWidth="1"/>
    <col min="5126" max="5126" width="8.85546875" style="77" bestFit="1" customWidth="1"/>
    <col min="5127" max="5127" width="11" style="77" bestFit="1" customWidth="1"/>
    <col min="5128" max="5128" width="9.7109375" style="77" bestFit="1" customWidth="1"/>
    <col min="5129" max="5129" width="12.85546875" style="77" bestFit="1" customWidth="1"/>
    <col min="5130" max="5130" width="8.28515625" style="77" bestFit="1" customWidth="1"/>
    <col min="5131" max="5131" width="14.7109375" style="77" bestFit="1" customWidth="1"/>
    <col min="5132" max="5132" width="6.42578125" style="77" customWidth="1"/>
    <col min="5133" max="5133" width="9.7109375" style="77" bestFit="1" customWidth="1"/>
    <col min="5134" max="5376" width="9.140625" style="77"/>
    <col min="5377" max="5377" width="23.42578125" style="77" customWidth="1"/>
    <col min="5378" max="5378" width="9.28515625" style="77" customWidth="1"/>
    <col min="5379" max="5379" width="10.140625" style="77" customWidth="1"/>
    <col min="5380" max="5380" width="11.28515625" style="77" customWidth="1"/>
    <col min="5381" max="5381" width="8.42578125" style="77" customWidth="1"/>
    <col min="5382" max="5382" width="8.85546875" style="77" bestFit="1" customWidth="1"/>
    <col min="5383" max="5383" width="11" style="77" bestFit="1" customWidth="1"/>
    <col min="5384" max="5384" width="9.7109375" style="77" bestFit="1" customWidth="1"/>
    <col min="5385" max="5385" width="12.85546875" style="77" bestFit="1" customWidth="1"/>
    <col min="5386" max="5386" width="8.28515625" style="77" bestFit="1" customWidth="1"/>
    <col min="5387" max="5387" width="14.7109375" style="77" bestFit="1" customWidth="1"/>
    <col min="5388" max="5388" width="6.42578125" style="77" customWidth="1"/>
    <col min="5389" max="5389" width="9.7109375" style="77" bestFit="1" customWidth="1"/>
    <col min="5390" max="5632" width="9.140625" style="77"/>
    <col min="5633" max="5633" width="23.42578125" style="77" customWidth="1"/>
    <col min="5634" max="5634" width="9.28515625" style="77" customWidth="1"/>
    <col min="5635" max="5635" width="10.140625" style="77" customWidth="1"/>
    <col min="5636" max="5636" width="11.28515625" style="77" customWidth="1"/>
    <col min="5637" max="5637" width="8.42578125" style="77" customWidth="1"/>
    <col min="5638" max="5638" width="8.85546875" style="77" bestFit="1" customWidth="1"/>
    <col min="5639" max="5639" width="11" style="77" bestFit="1" customWidth="1"/>
    <col min="5640" max="5640" width="9.7109375" style="77" bestFit="1" customWidth="1"/>
    <col min="5641" max="5641" width="12.85546875" style="77" bestFit="1" customWidth="1"/>
    <col min="5642" max="5642" width="8.28515625" style="77" bestFit="1" customWidth="1"/>
    <col min="5643" max="5643" width="14.7109375" style="77" bestFit="1" customWidth="1"/>
    <col min="5644" max="5644" width="6.42578125" style="77" customWidth="1"/>
    <col min="5645" max="5645" width="9.7109375" style="77" bestFit="1" customWidth="1"/>
    <col min="5646" max="5888" width="9.140625" style="77"/>
    <col min="5889" max="5889" width="23.42578125" style="77" customWidth="1"/>
    <col min="5890" max="5890" width="9.28515625" style="77" customWidth="1"/>
    <col min="5891" max="5891" width="10.140625" style="77" customWidth="1"/>
    <col min="5892" max="5892" width="11.28515625" style="77" customWidth="1"/>
    <col min="5893" max="5893" width="8.42578125" style="77" customWidth="1"/>
    <col min="5894" max="5894" width="8.85546875" style="77" bestFit="1" customWidth="1"/>
    <col min="5895" max="5895" width="11" style="77" bestFit="1" customWidth="1"/>
    <col min="5896" max="5896" width="9.7109375" style="77" bestFit="1" customWidth="1"/>
    <col min="5897" max="5897" width="12.85546875" style="77" bestFit="1" customWidth="1"/>
    <col min="5898" max="5898" width="8.28515625" style="77" bestFit="1" customWidth="1"/>
    <col min="5899" max="5899" width="14.7109375" style="77" bestFit="1" customWidth="1"/>
    <col min="5900" max="5900" width="6.42578125" style="77" customWidth="1"/>
    <col min="5901" max="5901" width="9.7109375" style="77" bestFit="1" customWidth="1"/>
    <col min="5902" max="6144" width="9.140625" style="77"/>
    <col min="6145" max="6145" width="23.42578125" style="77" customWidth="1"/>
    <col min="6146" max="6146" width="9.28515625" style="77" customWidth="1"/>
    <col min="6147" max="6147" width="10.140625" style="77" customWidth="1"/>
    <col min="6148" max="6148" width="11.28515625" style="77" customWidth="1"/>
    <col min="6149" max="6149" width="8.42578125" style="77" customWidth="1"/>
    <col min="6150" max="6150" width="8.85546875" style="77" bestFit="1" customWidth="1"/>
    <col min="6151" max="6151" width="11" style="77" bestFit="1" customWidth="1"/>
    <col min="6152" max="6152" width="9.7109375" style="77" bestFit="1" customWidth="1"/>
    <col min="6153" max="6153" width="12.85546875" style="77" bestFit="1" customWidth="1"/>
    <col min="6154" max="6154" width="8.28515625" style="77" bestFit="1" customWidth="1"/>
    <col min="6155" max="6155" width="14.7109375" style="77" bestFit="1" customWidth="1"/>
    <col min="6156" max="6156" width="6.42578125" style="77" customWidth="1"/>
    <col min="6157" max="6157" width="9.7109375" style="77" bestFit="1" customWidth="1"/>
    <col min="6158" max="6400" width="9.140625" style="77"/>
    <col min="6401" max="6401" width="23.42578125" style="77" customWidth="1"/>
    <col min="6402" max="6402" width="9.28515625" style="77" customWidth="1"/>
    <col min="6403" max="6403" width="10.140625" style="77" customWidth="1"/>
    <col min="6404" max="6404" width="11.28515625" style="77" customWidth="1"/>
    <col min="6405" max="6405" width="8.42578125" style="77" customWidth="1"/>
    <col min="6406" max="6406" width="8.85546875" style="77" bestFit="1" customWidth="1"/>
    <col min="6407" max="6407" width="11" style="77" bestFit="1" customWidth="1"/>
    <col min="6408" max="6408" width="9.7109375" style="77" bestFit="1" customWidth="1"/>
    <col min="6409" max="6409" width="12.85546875" style="77" bestFit="1" customWidth="1"/>
    <col min="6410" max="6410" width="8.28515625" style="77" bestFit="1" customWidth="1"/>
    <col min="6411" max="6411" width="14.7109375" style="77" bestFit="1" customWidth="1"/>
    <col min="6412" max="6412" width="6.42578125" style="77" customWidth="1"/>
    <col min="6413" max="6413" width="9.7109375" style="77" bestFit="1" customWidth="1"/>
    <col min="6414" max="6656" width="9.140625" style="77"/>
    <col min="6657" max="6657" width="23.42578125" style="77" customWidth="1"/>
    <col min="6658" max="6658" width="9.28515625" style="77" customWidth="1"/>
    <col min="6659" max="6659" width="10.140625" style="77" customWidth="1"/>
    <col min="6660" max="6660" width="11.28515625" style="77" customWidth="1"/>
    <col min="6661" max="6661" width="8.42578125" style="77" customWidth="1"/>
    <col min="6662" max="6662" width="8.85546875" style="77" bestFit="1" customWidth="1"/>
    <col min="6663" max="6663" width="11" style="77" bestFit="1" customWidth="1"/>
    <col min="6664" max="6664" width="9.7109375" style="77" bestFit="1" customWidth="1"/>
    <col min="6665" max="6665" width="12.85546875" style="77" bestFit="1" customWidth="1"/>
    <col min="6666" max="6666" width="8.28515625" style="77" bestFit="1" customWidth="1"/>
    <col min="6667" max="6667" width="14.7109375" style="77" bestFit="1" customWidth="1"/>
    <col min="6668" max="6668" width="6.42578125" style="77" customWidth="1"/>
    <col min="6669" max="6669" width="9.7109375" style="77" bestFit="1" customWidth="1"/>
    <col min="6670" max="6912" width="9.140625" style="77"/>
    <col min="6913" max="6913" width="23.42578125" style="77" customWidth="1"/>
    <col min="6914" max="6914" width="9.28515625" style="77" customWidth="1"/>
    <col min="6915" max="6915" width="10.140625" style="77" customWidth="1"/>
    <col min="6916" max="6916" width="11.28515625" style="77" customWidth="1"/>
    <col min="6917" max="6917" width="8.42578125" style="77" customWidth="1"/>
    <col min="6918" max="6918" width="8.85546875" style="77" bestFit="1" customWidth="1"/>
    <col min="6919" max="6919" width="11" style="77" bestFit="1" customWidth="1"/>
    <col min="6920" max="6920" width="9.7109375" style="77" bestFit="1" customWidth="1"/>
    <col min="6921" max="6921" width="12.85546875" style="77" bestFit="1" customWidth="1"/>
    <col min="6922" max="6922" width="8.28515625" style="77" bestFit="1" customWidth="1"/>
    <col min="6923" max="6923" width="14.7109375" style="77" bestFit="1" customWidth="1"/>
    <col min="6924" max="6924" width="6.42578125" style="77" customWidth="1"/>
    <col min="6925" max="6925" width="9.7109375" style="77" bestFit="1" customWidth="1"/>
    <col min="6926" max="7168" width="9.140625" style="77"/>
    <col min="7169" max="7169" width="23.42578125" style="77" customWidth="1"/>
    <col min="7170" max="7170" width="9.28515625" style="77" customWidth="1"/>
    <col min="7171" max="7171" width="10.140625" style="77" customWidth="1"/>
    <col min="7172" max="7172" width="11.28515625" style="77" customWidth="1"/>
    <col min="7173" max="7173" width="8.42578125" style="77" customWidth="1"/>
    <col min="7174" max="7174" width="8.85546875" style="77" bestFit="1" customWidth="1"/>
    <col min="7175" max="7175" width="11" style="77" bestFit="1" customWidth="1"/>
    <col min="7176" max="7176" width="9.7109375" style="77" bestFit="1" customWidth="1"/>
    <col min="7177" max="7177" width="12.85546875" style="77" bestFit="1" customWidth="1"/>
    <col min="7178" max="7178" width="8.28515625" style="77" bestFit="1" customWidth="1"/>
    <col min="7179" max="7179" width="14.7109375" style="77" bestFit="1" customWidth="1"/>
    <col min="7180" max="7180" width="6.42578125" style="77" customWidth="1"/>
    <col min="7181" max="7181" width="9.7109375" style="77" bestFit="1" customWidth="1"/>
    <col min="7182" max="7424" width="9.140625" style="77"/>
    <col min="7425" max="7425" width="23.42578125" style="77" customWidth="1"/>
    <col min="7426" max="7426" width="9.28515625" style="77" customWidth="1"/>
    <col min="7427" max="7427" width="10.140625" style="77" customWidth="1"/>
    <col min="7428" max="7428" width="11.28515625" style="77" customWidth="1"/>
    <col min="7429" max="7429" width="8.42578125" style="77" customWidth="1"/>
    <col min="7430" max="7430" width="8.85546875" style="77" bestFit="1" customWidth="1"/>
    <col min="7431" max="7431" width="11" style="77" bestFit="1" customWidth="1"/>
    <col min="7432" max="7432" width="9.7109375" style="77" bestFit="1" customWidth="1"/>
    <col min="7433" max="7433" width="12.85546875" style="77" bestFit="1" customWidth="1"/>
    <col min="7434" max="7434" width="8.28515625" style="77" bestFit="1" customWidth="1"/>
    <col min="7435" max="7435" width="14.7109375" style="77" bestFit="1" customWidth="1"/>
    <col min="7436" max="7436" width="6.42578125" style="77" customWidth="1"/>
    <col min="7437" max="7437" width="9.7109375" style="77" bestFit="1" customWidth="1"/>
    <col min="7438" max="7680" width="9.140625" style="77"/>
    <col min="7681" max="7681" width="23.42578125" style="77" customWidth="1"/>
    <col min="7682" max="7682" width="9.28515625" style="77" customWidth="1"/>
    <col min="7683" max="7683" width="10.140625" style="77" customWidth="1"/>
    <col min="7684" max="7684" width="11.28515625" style="77" customWidth="1"/>
    <col min="7685" max="7685" width="8.42578125" style="77" customWidth="1"/>
    <col min="7686" max="7686" width="8.85546875" style="77" bestFit="1" customWidth="1"/>
    <col min="7687" max="7687" width="11" style="77" bestFit="1" customWidth="1"/>
    <col min="7688" max="7688" width="9.7109375" style="77" bestFit="1" customWidth="1"/>
    <col min="7689" max="7689" width="12.85546875" style="77" bestFit="1" customWidth="1"/>
    <col min="7690" max="7690" width="8.28515625" style="77" bestFit="1" customWidth="1"/>
    <col min="7691" max="7691" width="14.7109375" style="77" bestFit="1" customWidth="1"/>
    <col min="7692" max="7692" width="6.42578125" style="77" customWidth="1"/>
    <col min="7693" max="7693" width="9.7109375" style="77" bestFit="1" customWidth="1"/>
    <col min="7694" max="7936" width="9.140625" style="77"/>
    <col min="7937" max="7937" width="23.42578125" style="77" customWidth="1"/>
    <col min="7938" max="7938" width="9.28515625" style="77" customWidth="1"/>
    <col min="7939" max="7939" width="10.140625" style="77" customWidth="1"/>
    <col min="7940" max="7940" width="11.28515625" style="77" customWidth="1"/>
    <col min="7941" max="7941" width="8.42578125" style="77" customWidth="1"/>
    <col min="7942" max="7942" width="8.85546875" style="77" bestFit="1" customWidth="1"/>
    <col min="7943" max="7943" width="11" style="77" bestFit="1" customWidth="1"/>
    <col min="7944" max="7944" width="9.7109375" style="77" bestFit="1" customWidth="1"/>
    <col min="7945" max="7945" width="12.85546875" style="77" bestFit="1" customWidth="1"/>
    <col min="7946" max="7946" width="8.28515625" style="77" bestFit="1" customWidth="1"/>
    <col min="7947" max="7947" width="14.7109375" style="77" bestFit="1" customWidth="1"/>
    <col min="7948" max="7948" width="6.42578125" style="77" customWidth="1"/>
    <col min="7949" max="7949" width="9.7109375" style="77" bestFit="1" customWidth="1"/>
    <col min="7950" max="8192" width="9.140625" style="77"/>
    <col min="8193" max="8193" width="23.42578125" style="77" customWidth="1"/>
    <col min="8194" max="8194" width="9.28515625" style="77" customWidth="1"/>
    <col min="8195" max="8195" width="10.140625" style="77" customWidth="1"/>
    <col min="8196" max="8196" width="11.28515625" style="77" customWidth="1"/>
    <col min="8197" max="8197" width="8.42578125" style="77" customWidth="1"/>
    <col min="8198" max="8198" width="8.85546875" style="77" bestFit="1" customWidth="1"/>
    <col min="8199" max="8199" width="11" style="77" bestFit="1" customWidth="1"/>
    <col min="8200" max="8200" width="9.7109375" style="77" bestFit="1" customWidth="1"/>
    <col min="8201" max="8201" width="12.85546875" style="77" bestFit="1" customWidth="1"/>
    <col min="8202" max="8202" width="8.28515625" style="77" bestFit="1" customWidth="1"/>
    <col min="8203" max="8203" width="14.7109375" style="77" bestFit="1" customWidth="1"/>
    <col min="8204" max="8204" width="6.42578125" style="77" customWidth="1"/>
    <col min="8205" max="8205" width="9.7109375" style="77" bestFit="1" customWidth="1"/>
    <col min="8206" max="8448" width="9.140625" style="77"/>
    <col min="8449" max="8449" width="23.42578125" style="77" customWidth="1"/>
    <col min="8450" max="8450" width="9.28515625" style="77" customWidth="1"/>
    <col min="8451" max="8451" width="10.140625" style="77" customWidth="1"/>
    <col min="8452" max="8452" width="11.28515625" style="77" customWidth="1"/>
    <col min="8453" max="8453" width="8.42578125" style="77" customWidth="1"/>
    <col min="8454" max="8454" width="8.85546875" style="77" bestFit="1" customWidth="1"/>
    <col min="8455" max="8455" width="11" style="77" bestFit="1" customWidth="1"/>
    <col min="8456" max="8456" width="9.7109375" style="77" bestFit="1" customWidth="1"/>
    <col min="8457" max="8457" width="12.85546875" style="77" bestFit="1" customWidth="1"/>
    <col min="8458" max="8458" width="8.28515625" style="77" bestFit="1" customWidth="1"/>
    <col min="8459" max="8459" width="14.7109375" style="77" bestFit="1" customWidth="1"/>
    <col min="8460" max="8460" width="6.42578125" style="77" customWidth="1"/>
    <col min="8461" max="8461" width="9.7109375" style="77" bestFit="1" customWidth="1"/>
    <col min="8462" max="8704" width="9.140625" style="77"/>
    <col min="8705" max="8705" width="23.42578125" style="77" customWidth="1"/>
    <col min="8706" max="8706" width="9.28515625" style="77" customWidth="1"/>
    <col min="8707" max="8707" width="10.140625" style="77" customWidth="1"/>
    <col min="8708" max="8708" width="11.28515625" style="77" customWidth="1"/>
    <col min="8709" max="8709" width="8.42578125" style="77" customWidth="1"/>
    <col min="8710" max="8710" width="8.85546875" style="77" bestFit="1" customWidth="1"/>
    <col min="8711" max="8711" width="11" style="77" bestFit="1" customWidth="1"/>
    <col min="8712" max="8712" width="9.7109375" style="77" bestFit="1" customWidth="1"/>
    <col min="8713" max="8713" width="12.85546875" style="77" bestFit="1" customWidth="1"/>
    <col min="8714" max="8714" width="8.28515625" style="77" bestFit="1" customWidth="1"/>
    <col min="8715" max="8715" width="14.7109375" style="77" bestFit="1" customWidth="1"/>
    <col min="8716" max="8716" width="6.42578125" style="77" customWidth="1"/>
    <col min="8717" max="8717" width="9.7109375" style="77" bestFit="1" customWidth="1"/>
    <col min="8718" max="8960" width="9.140625" style="77"/>
    <col min="8961" max="8961" width="23.42578125" style="77" customWidth="1"/>
    <col min="8962" max="8962" width="9.28515625" style="77" customWidth="1"/>
    <col min="8963" max="8963" width="10.140625" style="77" customWidth="1"/>
    <col min="8964" max="8964" width="11.28515625" style="77" customWidth="1"/>
    <col min="8965" max="8965" width="8.42578125" style="77" customWidth="1"/>
    <col min="8966" max="8966" width="8.85546875" style="77" bestFit="1" customWidth="1"/>
    <col min="8967" max="8967" width="11" style="77" bestFit="1" customWidth="1"/>
    <col min="8968" max="8968" width="9.7109375" style="77" bestFit="1" customWidth="1"/>
    <col min="8969" max="8969" width="12.85546875" style="77" bestFit="1" customWidth="1"/>
    <col min="8970" max="8970" width="8.28515625" style="77" bestFit="1" customWidth="1"/>
    <col min="8971" max="8971" width="14.7109375" style="77" bestFit="1" customWidth="1"/>
    <col min="8972" max="8972" width="6.42578125" style="77" customWidth="1"/>
    <col min="8973" max="8973" width="9.7109375" style="77" bestFit="1" customWidth="1"/>
    <col min="8974" max="9216" width="9.140625" style="77"/>
    <col min="9217" max="9217" width="23.42578125" style="77" customWidth="1"/>
    <col min="9218" max="9218" width="9.28515625" style="77" customWidth="1"/>
    <col min="9219" max="9219" width="10.140625" style="77" customWidth="1"/>
    <col min="9220" max="9220" width="11.28515625" style="77" customWidth="1"/>
    <col min="9221" max="9221" width="8.42578125" style="77" customWidth="1"/>
    <col min="9222" max="9222" width="8.85546875" style="77" bestFit="1" customWidth="1"/>
    <col min="9223" max="9223" width="11" style="77" bestFit="1" customWidth="1"/>
    <col min="9224" max="9224" width="9.7109375" style="77" bestFit="1" customWidth="1"/>
    <col min="9225" max="9225" width="12.85546875" style="77" bestFit="1" customWidth="1"/>
    <col min="9226" max="9226" width="8.28515625" style="77" bestFit="1" customWidth="1"/>
    <col min="9227" max="9227" width="14.7109375" style="77" bestFit="1" customWidth="1"/>
    <col min="9228" max="9228" width="6.42578125" style="77" customWidth="1"/>
    <col min="9229" max="9229" width="9.7109375" style="77" bestFit="1" customWidth="1"/>
    <col min="9230" max="9472" width="9.140625" style="77"/>
    <col min="9473" max="9473" width="23.42578125" style="77" customWidth="1"/>
    <col min="9474" max="9474" width="9.28515625" style="77" customWidth="1"/>
    <col min="9475" max="9475" width="10.140625" style="77" customWidth="1"/>
    <col min="9476" max="9476" width="11.28515625" style="77" customWidth="1"/>
    <col min="9477" max="9477" width="8.42578125" style="77" customWidth="1"/>
    <col min="9478" max="9478" width="8.85546875" style="77" bestFit="1" customWidth="1"/>
    <col min="9479" max="9479" width="11" style="77" bestFit="1" customWidth="1"/>
    <col min="9480" max="9480" width="9.7109375" style="77" bestFit="1" customWidth="1"/>
    <col min="9481" max="9481" width="12.85546875" style="77" bestFit="1" customWidth="1"/>
    <col min="9482" max="9482" width="8.28515625" style="77" bestFit="1" customWidth="1"/>
    <col min="9483" max="9483" width="14.7109375" style="77" bestFit="1" customWidth="1"/>
    <col min="9484" max="9484" width="6.42578125" style="77" customWidth="1"/>
    <col min="9485" max="9485" width="9.7109375" style="77" bestFit="1" customWidth="1"/>
    <col min="9486" max="9728" width="9.140625" style="77"/>
    <col min="9729" max="9729" width="23.42578125" style="77" customWidth="1"/>
    <col min="9730" max="9730" width="9.28515625" style="77" customWidth="1"/>
    <col min="9731" max="9731" width="10.140625" style="77" customWidth="1"/>
    <col min="9732" max="9732" width="11.28515625" style="77" customWidth="1"/>
    <col min="9733" max="9733" width="8.42578125" style="77" customWidth="1"/>
    <col min="9734" max="9734" width="8.85546875" style="77" bestFit="1" customWidth="1"/>
    <col min="9735" max="9735" width="11" style="77" bestFit="1" customWidth="1"/>
    <col min="9736" max="9736" width="9.7109375" style="77" bestFit="1" customWidth="1"/>
    <col min="9737" max="9737" width="12.85546875" style="77" bestFit="1" customWidth="1"/>
    <col min="9738" max="9738" width="8.28515625" style="77" bestFit="1" customWidth="1"/>
    <col min="9739" max="9739" width="14.7109375" style="77" bestFit="1" customWidth="1"/>
    <col min="9740" max="9740" width="6.42578125" style="77" customWidth="1"/>
    <col min="9741" max="9741" width="9.7109375" style="77" bestFit="1" customWidth="1"/>
    <col min="9742" max="9984" width="9.140625" style="77"/>
    <col min="9985" max="9985" width="23.42578125" style="77" customWidth="1"/>
    <col min="9986" max="9986" width="9.28515625" style="77" customWidth="1"/>
    <col min="9987" max="9987" width="10.140625" style="77" customWidth="1"/>
    <col min="9988" max="9988" width="11.28515625" style="77" customWidth="1"/>
    <col min="9989" max="9989" width="8.42578125" style="77" customWidth="1"/>
    <col min="9990" max="9990" width="8.85546875" style="77" bestFit="1" customWidth="1"/>
    <col min="9991" max="9991" width="11" style="77" bestFit="1" customWidth="1"/>
    <col min="9992" max="9992" width="9.7109375" style="77" bestFit="1" customWidth="1"/>
    <col min="9993" max="9993" width="12.85546875" style="77" bestFit="1" customWidth="1"/>
    <col min="9994" max="9994" width="8.28515625" style="77" bestFit="1" customWidth="1"/>
    <col min="9995" max="9995" width="14.7109375" style="77" bestFit="1" customWidth="1"/>
    <col min="9996" max="9996" width="6.42578125" style="77" customWidth="1"/>
    <col min="9997" max="9997" width="9.7109375" style="77" bestFit="1" customWidth="1"/>
    <col min="9998" max="10240" width="9.140625" style="77"/>
    <col min="10241" max="10241" width="23.42578125" style="77" customWidth="1"/>
    <col min="10242" max="10242" width="9.28515625" style="77" customWidth="1"/>
    <col min="10243" max="10243" width="10.140625" style="77" customWidth="1"/>
    <col min="10244" max="10244" width="11.28515625" style="77" customWidth="1"/>
    <col min="10245" max="10245" width="8.42578125" style="77" customWidth="1"/>
    <col min="10246" max="10246" width="8.85546875" style="77" bestFit="1" customWidth="1"/>
    <col min="10247" max="10247" width="11" style="77" bestFit="1" customWidth="1"/>
    <col min="10248" max="10248" width="9.7109375" style="77" bestFit="1" customWidth="1"/>
    <col min="10249" max="10249" width="12.85546875" style="77" bestFit="1" customWidth="1"/>
    <col min="10250" max="10250" width="8.28515625" style="77" bestFit="1" customWidth="1"/>
    <col min="10251" max="10251" width="14.7109375" style="77" bestFit="1" customWidth="1"/>
    <col min="10252" max="10252" width="6.42578125" style="77" customWidth="1"/>
    <col min="10253" max="10253" width="9.7109375" style="77" bestFit="1" customWidth="1"/>
    <col min="10254" max="10496" width="9.140625" style="77"/>
    <col min="10497" max="10497" width="23.42578125" style="77" customWidth="1"/>
    <col min="10498" max="10498" width="9.28515625" style="77" customWidth="1"/>
    <col min="10499" max="10499" width="10.140625" style="77" customWidth="1"/>
    <col min="10500" max="10500" width="11.28515625" style="77" customWidth="1"/>
    <col min="10501" max="10501" width="8.42578125" style="77" customWidth="1"/>
    <col min="10502" max="10502" width="8.85546875" style="77" bestFit="1" customWidth="1"/>
    <col min="10503" max="10503" width="11" style="77" bestFit="1" customWidth="1"/>
    <col min="10504" max="10504" width="9.7109375" style="77" bestFit="1" customWidth="1"/>
    <col min="10505" max="10505" width="12.85546875" style="77" bestFit="1" customWidth="1"/>
    <col min="10506" max="10506" width="8.28515625" style="77" bestFit="1" customWidth="1"/>
    <col min="10507" max="10507" width="14.7109375" style="77" bestFit="1" customWidth="1"/>
    <col min="10508" max="10508" width="6.42578125" style="77" customWidth="1"/>
    <col min="10509" max="10509" width="9.7109375" style="77" bestFit="1" customWidth="1"/>
    <col min="10510" max="10752" width="9.140625" style="77"/>
    <col min="10753" max="10753" width="23.42578125" style="77" customWidth="1"/>
    <col min="10754" max="10754" width="9.28515625" style="77" customWidth="1"/>
    <col min="10755" max="10755" width="10.140625" style="77" customWidth="1"/>
    <col min="10756" max="10756" width="11.28515625" style="77" customWidth="1"/>
    <col min="10757" max="10757" width="8.42578125" style="77" customWidth="1"/>
    <col min="10758" max="10758" width="8.85546875" style="77" bestFit="1" customWidth="1"/>
    <col min="10759" max="10759" width="11" style="77" bestFit="1" customWidth="1"/>
    <col min="10760" max="10760" width="9.7109375" style="77" bestFit="1" customWidth="1"/>
    <col min="10761" max="10761" width="12.85546875" style="77" bestFit="1" customWidth="1"/>
    <col min="10762" max="10762" width="8.28515625" style="77" bestFit="1" customWidth="1"/>
    <col min="10763" max="10763" width="14.7109375" style="77" bestFit="1" customWidth="1"/>
    <col min="10764" max="10764" width="6.42578125" style="77" customWidth="1"/>
    <col min="10765" max="10765" width="9.7109375" style="77" bestFit="1" customWidth="1"/>
    <col min="10766" max="11008" width="9.140625" style="77"/>
    <col min="11009" max="11009" width="23.42578125" style="77" customWidth="1"/>
    <col min="11010" max="11010" width="9.28515625" style="77" customWidth="1"/>
    <col min="11011" max="11011" width="10.140625" style="77" customWidth="1"/>
    <col min="11012" max="11012" width="11.28515625" style="77" customWidth="1"/>
    <col min="11013" max="11013" width="8.42578125" style="77" customWidth="1"/>
    <col min="11014" max="11014" width="8.85546875" style="77" bestFit="1" customWidth="1"/>
    <col min="11015" max="11015" width="11" style="77" bestFit="1" customWidth="1"/>
    <col min="11016" max="11016" width="9.7109375" style="77" bestFit="1" customWidth="1"/>
    <col min="11017" max="11017" width="12.85546875" style="77" bestFit="1" customWidth="1"/>
    <col min="11018" max="11018" width="8.28515625" style="77" bestFit="1" customWidth="1"/>
    <col min="11019" max="11019" width="14.7109375" style="77" bestFit="1" customWidth="1"/>
    <col min="11020" max="11020" width="6.42578125" style="77" customWidth="1"/>
    <col min="11021" max="11021" width="9.7109375" style="77" bestFit="1" customWidth="1"/>
    <col min="11022" max="11264" width="9.140625" style="77"/>
    <col min="11265" max="11265" width="23.42578125" style="77" customWidth="1"/>
    <col min="11266" max="11266" width="9.28515625" style="77" customWidth="1"/>
    <col min="11267" max="11267" width="10.140625" style="77" customWidth="1"/>
    <col min="11268" max="11268" width="11.28515625" style="77" customWidth="1"/>
    <col min="11269" max="11269" width="8.42578125" style="77" customWidth="1"/>
    <col min="11270" max="11270" width="8.85546875" style="77" bestFit="1" customWidth="1"/>
    <col min="11271" max="11271" width="11" style="77" bestFit="1" customWidth="1"/>
    <col min="11272" max="11272" width="9.7109375" style="77" bestFit="1" customWidth="1"/>
    <col min="11273" max="11273" width="12.85546875" style="77" bestFit="1" customWidth="1"/>
    <col min="11274" max="11274" width="8.28515625" style="77" bestFit="1" customWidth="1"/>
    <col min="11275" max="11275" width="14.7109375" style="77" bestFit="1" customWidth="1"/>
    <col min="11276" max="11276" width="6.42578125" style="77" customWidth="1"/>
    <col min="11277" max="11277" width="9.7109375" style="77" bestFit="1" customWidth="1"/>
    <col min="11278" max="11520" width="9.140625" style="77"/>
    <col min="11521" max="11521" width="23.42578125" style="77" customWidth="1"/>
    <col min="11522" max="11522" width="9.28515625" style="77" customWidth="1"/>
    <col min="11523" max="11523" width="10.140625" style="77" customWidth="1"/>
    <col min="11524" max="11524" width="11.28515625" style="77" customWidth="1"/>
    <col min="11525" max="11525" width="8.42578125" style="77" customWidth="1"/>
    <col min="11526" max="11526" width="8.85546875" style="77" bestFit="1" customWidth="1"/>
    <col min="11527" max="11527" width="11" style="77" bestFit="1" customWidth="1"/>
    <col min="11528" max="11528" width="9.7109375" style="77" bestFit="1" customWidth="1"/>
    <col min="11529" max="11529" width="12.85546875" style="77" bestFit="1" customWidth="1"/>
    <col min="11530" max="11530" width="8.28515625" style="77" bestFit="1" customWidth="1"/>
    <col min="11531" max="11531" width="14.7109375" style="77" bestFit="1" customWidth="1"/>
    <col min="11532" max="11532" width="6.42578125" style="77" customWidth="1"/>
    <col min="11533" max="11533" width="9.7109375" style="77" bestFit="1" customWidth="1"/>
    <col min="11534" max="11776" width="9.140625" style="77"/>
    <col min="11777" max="11777" width="23.42578125" style="77" customWidth="1"/>
    <col min="11778" max="11778" width="9.28515625" style="77" customWidth="1"/>
    <col min="11779" max="11779" width="10.140625" style="77" customWidth="1"/>
    <col min="11780" max="11780" width="11.28515625" style="77" customWidth="1"/>
    <col min="11781" max="11781" width="8.42578125" style="77" customWidth="1"/>
    <col min="11782" max="11782" width="8.85546875" style="77" bestFit="1" customWidth="1"/>
    <col min="11783" max="11783" width="11" style="77" bestFit="1" customWidth="1"/>
    <col min="11784" max="11784" width="9.7109375" style="77" bestFit="1" customWidth="1"/>
    <col min="11785" max="11785" width="12.85546875" style="77" bestFit="1" customWidth="1"/>
    <col min="11786" max="11786" width="8.28515625" style="77" bestFit="1" customWidth="1"/>
    <col min="11787" max="11787" width="14.7109375" style="77" bestFit="1" customWidth="1"/>
    <col min="11788" max="11788" width="6.42578125" style="77" customWidth="1"/>
    <col min="11789" max="11789" width="9.7109375" style="77" bestFit="1" customWidth="1"/>
    <col min="11790" max="12032" width="9.140625" style="77"/>
    <col min="12033" max="12033" width="23.42578125" style="77" customWidth="1"/>
    <col min="12034" max="12034" width="9.28515625" style="77" customWidth="1"/>
    <col min="12035" max="12035" width="10.140625" style="77" customWidth="1"/>
    <col min="12036" max="12036" width="11.28515625" style="77" customWidth="1"/>
    <col min="12037" max="12037" width="8.42578125" style="77" customWidth="1"/>
    <col min="12038" max="12038" width="8.85546875" style="77" bestFit="1" customWidth="1"/>
    <col min="12039" max="12039" width="11" style="77" bestFit="1" customWidth="1"/>
    <col min="12040" max="12040" width="9.7109375" style="77" bestFit="1" customWidth="1"/>
    <col min="12041" max="12041" width="12.85546875" style="77" bestFit="1" customWidth="1"/>
    <col min="12042" max="12042" width="8.28515625" style="77" bestFit="1" customWidth="1"/>
    <col min="12043" max="12043" width="14.7109375" style="77" bestFit="1" customWidth="1"/>
    <col min="12044" max="12044" width="6.42578125" style="77" customWidth="1"/>
    <col min="12045" max="12045" width="9.7109375" style="77" bestFit="1" customWidth="1"/>
    <col min="12046" max="12288" width="9.140625" style="77"/>
    <col min="12289" max="12289" width="23.42578125" style="77" customWidth="1"/>
    <col min="12290" max="12290" width="9.28515625" style="77" customWidth="1"/>
    <col min="12291" max="12291" width="10.140625" style="77" customWidth="1"/>
    <col min="12292" max="12292" width="11.28515625" style="77" customWidth="1"/>
    <col min="12293" max="12293" width="8.42578125" style="77" customWidth="1"/>
    <col min="12294" max="12294" width="8.85546875" style="77" bestFit="1" customWidth="1"/>
    <col min="12295" max="12295" width="11" style="77" bestFit="1" customWidth="1"/>
    <col min="12296" max="12296" width="9.7109375" style="77" bestFit="1" customWidth="1"/>
    <col min="12297" max="12297" width="12.85546875" style="77" bestFit="1" customWidth="1"/>
    <col min="12298" max="12298" width="8.28515625" style="77" bestFit="1" customWidth="1"/>
    <col min="12299" max="12299" width="14.7109375" style="77" bestFit="1" customWidth="1"/>
    <col min="12300" max="12300" width="6.42578125" style="77" customWidth="1"/>
    <col min="12301" max="12301" width="9.7109375" style="77" bestFit="1" customWidth="1"/>
    <col min="12302" max="12544" width="9.140625" style="77"/>
    <col min="12545" max="12545" width="23.42578125" style="77" customWidth="1"/>
    <col min="12546" max="12546" width="9.28515625" style="77" customWidth="1"/>
    <col min="12547" max="12547" width="10.140625" style="77" customWidth="1"/>
    <col min="12548" max="12548" width="11.28515625" style="77" customWidth="1"/>
    <col min="12549" max="12549" width="8.42578125" style="77" customWidth="1"/>
    <col min="12550" max="12550" width="8.85546875" style="77" bestFit="1" customWidth="1"/>
    <col min="12551" max="12551" width="11" style="77" bestFit="1" customWidth="1"/>
    <col min="12552" max="12552" width="9.7109375" style="77" bestFit="1" customWidth="1"/>
    <col min="12553" max="12553" width="12.85546875" style="77" bestFit="1" customWidth="1"/>
    <col min="12554" max="12554" width="8.28515625" style="77" bestFit="1" customWidth="1"/>
    <col min="12555" max="12555" width="14.7109375" style="77" bestFit="1" customWidth="1"/>
    <col min="12556" max="12556" width="6.42578125" style="77" customWidth="1"/>
    <col min="12557" max="12557" width="9.7109375" style="77" bestFit="1" customWidth="1"/>
    <col min="12558" max="12800" width="9.140625" style="77"/>
    <col min="12801" max="12801" width="23.42578125" style="77" customWidth="1"/>
    <col min="12802" max="12802" width="9.28515625" style="77" customWidth="1"/>
    <col min="12803" max="12803" width="10.140625" style="77" customWidth="1"/>
    <col min="12804" max="12804" width="11.28515625" style="77" customWidth="1"/>
    <col min="12805" max="12805" width="8.42578125" style="77" customWidth="1"/>
    <col min="12806" max="12806" width="8.85546875" style="77" bestFit="1" customWidth="1"/>
    <col min="12807" max="12807" width="11" style="77" bestFit="1" customWidth="1"/>
    <col min="12808" max="12808" width="9.7109375" style="77" bestFit="1" customWidth="1"/>
    <col min="12809" max="12809" width="12.85546875" style="77" bestFit="1" customWidth="1"/>
    <col min="12810" max="12810" width="8.28515625" style="77" bestFit="1" customWidth="1"/>
    <col min="12811" max="12811" width="14.7109375" style="77" bestFit="1" customWidth="1"/>
    <col min="12812" max="12812" width="6.42578125" style="77" customWidth="1"/>
    <col min="12813" max="12813" width="9.7109375" style="77" bestFit="1" customWidth="1"/>
    <col min="12814" max="13056" width="9.140625" style="77"/>
    <col min="13057" max="13057" width="23.42578125" style="77" customWidth="1"/>
    <col min="13058" max="13058" width="9.28515625" style="77" customWidth="1"/>
    <col min="13059" max="13059" width="10.140625" style="77" customWidth="1"/>
    <col min="13060" max="13060" width="11.28515625" style="77" customWidth="1"/>
    <col min="13061" max="13061" width="8.42578125" style="77" customWidth="1"/>
    <col min="13062" max="13062" width="8.85546875" style="77" bestFit="1" customWidth="1"/>
    <col min="13063" max="13063" width="11" style="77" bestFit="1" customWidth="1"/>
    <col min="13064" max="13064" width="9.7109375" style="77" bestFit="1" customWidth="1"/>
    <col min="13065" max="13065" width="12.85546875" style="77" bestFit="1" customWidth="1"/>
    <col min="13066" max="13066" width="8.28515625" style="77" bestFit="1" customWidth="1"/>
    <col min="13067" max="13067" width="14.7109375" style="77" bestFit="1" customWidth="1"/>
    <col min="13068" max="13068" width="6.42578125" style="77" customWidth="1"/>
    <col min="13069" max="13069" width="9.7109375" style="77" bestFit="1" customWidth="1"/>
    <col min="13070" max="13312" width="9.140625" style="77"/>
    <col min="13313" max="13313" width="23.42578125" style="77" customWidth="1"/>
    <col min="13314" max="13314" width="9.28515625" style="77" customWidth="1"/>
    <col min="13315" max="13315" width="10.140625" style="77" customWidth="1"/>
    <col min="13316" max="13316" width="11.28515625" style="77" customWidth="1"/>
    <col min="13317" max="13317" width="8.42578125" style="77" customWidth="1"/>
    <col min="13318" max="13318" width="8.85546875" style="77" bestFit="1" customWidth="1"/>
    <col min="13319" max="13319" width="11" style="77" bestFit="1" customWidth="1"/>
    <col min="13320" max="13320" width="9.7109375" style="77" bestFit="1" customWidth="1"/>
    <col min="13321" max="13321" width="12.85546875" style="77" bestFit="1" customWidth="1"/>
    <col min="13322" max="13322" width="8.28515625" style="77" bestFit="1" customWidth="1"/>
    <col min="13323" max="13323" width="14.7109375" style="77" bestFit="1" customWidth="1"/>
    <col min="13324" max="13324" width="6.42578125" style="77" customWidth="1"/>
    <col min="13325" max="13325" width="9.7109375" style="77" bestFit="1" customWidth="1"/>
    <col min="13326" max="13568" width="9.140625" style="77"/>
    <col min="13569" max="13569" width="23.42578125" style="77" customWidth="1"/>
    <col min="13570" max="13570" width="9.28515625" style="77" customWidth="1"/>
    <col min="13571" max="13571" width="10.140625" style="77" customWidth="1"/>
    <col min="13572" max="13572" width="11.28515625" style="77" customWidth="1"/>
    <col min="13573" max="13573" width="8.42578125" style="77" customWidth="1"/>
    <col min="13574" max="13574" width="8.85546875" style="77" bestFit="1" customWidth="1"/>
    <col min="13575" max="13575" width="11" style="77" bestFit="1" customWidth="1"/>
    <col min="13576" max="13576" width="9.7109375" style="77" bestFit="1" customWidth="1"/>
    <col min="13577" max="13577" width="12.85546875" style="77" bestFit="1" customWidth="1"/>
    <col min="13578" max="13578" width="8.28515625" style="77" bestFit="1" customWidth="1"/>
    <col min="13579" max="13579" width="14.7109375" style="77" bestFit="1" customWidth="1"/>
    <col min="13580" max="13580" width="6.42578125" style="77" customWidth="1"/>
    <col min="13581" max="13581" width="9.7109375" style="77" bestFit="1" customWidth="1"/>
    <col min="13582" max="13824" width="9.140625" style="77"/>
    <col min="13825" max="13825" width="23.42578125" style="77" customWidth="1"/>
    <col min="13826" max="13826" width="9.28515625" style="77" customWidth="1"/>
    <col min="13827" max="13827" width="10.140625" style="77" customWidth="1"/>
    <col min="13828" max="13828" width="11.28515625" style="77" customWidth="1"/>
    <col min="13829" max="13829" width="8.42578125" style="77" customWidth="1"/>
    <col min="13830" max="13830" width="8.85546875" style="77" bestFit="1" customWidth="1"/>
    <col min="13831" max="13831" width="11" style="77" bestFit="1" customWidth="1"/>
    <col min="13832" max="13832" width="9.7109375" style="77" bestFit="1" customWidth="1"/>
    <col min="13833" max="13833" width="12.85546875" style="77" bestFit="1" customWidth="1"/>
    <col min="13834" max="13834" width="8.28515625" style="77" bestFit="1" customWidth="1"/>
    <col min="13835" max="13835" width="14.7109375" style="77" bestFit="1" customWidth="1"/>
    <col min="13836" max="13836" width="6.42578125" style="77" customWidth="1"/>
    <col min="13837" max="13837" width="9.7109375" style="77" bestFit="1" customWidth="1"/>
    <col min="13838" max="14080" width="9.140625" style="77"/>
    <col min="14081" max="14081" width="23.42578125" style="77" customWidth="1"/>
    <col min="14082" max="14082" width="9.28515625" style="77" customWidth="1"/>
    <col min="14083" max="14083" width="10.140625" style="77" customWidth="1"/>
    <col min="14084" max="14084" width="11.28515625" style="77" customWidth="1"/>
    <col min="14085" max="14085" width="8.42578125" style="77" customWidth="1"/>
    <col min="14086" max="14086" width="8.85546875" style="77" bestFit="1" customWidth="1"/>
    <col min="14087" max="14087" width="11" style="77" bestFit="1" customWidth="1"/>
    <col min="14088" max="14088" width="9.7109375" style="77" bestFit="1" customWidth="1"/>
    <col min="14089" max="14089" width="12.85546875" style="77" bestFit="1" customWidth="1"/>
    <col min="14090" max="14090" width="8.28515625" style="77" bestFit="1" customWidth="1"/>
    <col min="14091" max="14091" width="14.7109375" style="77" bestFit="1" customWidth="1"/>
    <col min="14092" max="14092" width="6.42578125" style="77" customWidth="1"/>
    <col min="14093" max="14093" width="9.7109375" style="77" bestFit="1" customWidth="1"/>
    <col min="14094" max="14336" width="9.140625" style="77"/>
    <col min="14337" max="14337" width="23.42578125" style="77" customWidth="1"/>
    <col min="14338" max="14338" width="9.28515625" style="77" customWidth="1"/>
    <col min="14339" max="14339" width="10.140625" style="77" customWidth="1"/>
    <col min="14340" max="14340" width="11.28515625" style="77" customWidth="1"/>
    <col min="14341" max="14341" width="8.42578125" style="77" customWidth="1"/>
    <col min="14342" max="14342" width="8.85546875" style="77" bestFit="1" customWidth="1"/>
    <col min="14343" max="14343" width="11" style="77" bestFit="1" customWidth="1"/>
    <col min="14344" max="14344" width="9.7109375" style="77" bestFit="1" customWidth="1"/>
    <col min="14345" max="14345" width="12.85546875" style="77" bestFit="1" customWidth="1"/>
    <col min="14346" max="14346" width="8.28515625" style="77" bestFit="1" customWidth="1"/>
    <col min="14347" max="14347" width="14.7109375" style="77" bestFit="1" customWidth="1"/>
    <col min="14348" max="14348" width="6.42578125" style="77" customWidth="1"/>
    <col min="14349" max="14349" width="9.7109375" style="77" bestFit="1" customWidth="1"/>
    <col min="14350" max="14592" width="9.140625" style="77"/>
    <col min="14593" max="14593" width="23.42578125" style="77" customWidth="1"/>
    <col min="14594" max="14594" width="9.28515625" style="77" customWidth="1"/>
    <col min="14595" max="14595" width="10.140625" style="77" customWidth="1"/>
    <col min="14596" max="14596" width="11.28515625" style="77" customWidth="1"/>
    <col min="14597" max="14597" width="8.42578125" style="77" customWidth="1"/>
    <col min="14598" max="14598" width="8.85546875" style="77" bestFit="1" customWidth="1"/>
    <col min="14599" max="14599" width="11" style="77" bestFit="1" customWidth="1"/>
    <col min="14600" max="14600" width="9.7109375" style="77" bestFit="1" customWidth="1"/>
    <col min="14601" max="14601" width="12.85546875" style="77" bestFit="1" customWidth="1"/>
    <col min="14602" max="14602" width="8.28515625" style="77" bestFit="1" customWidth="1"/>
    <col min="14603" max="14603" width="14.7109375" style="77" bestFit="1" customWidth="1"/>
    <col min="14604" max="14604" width="6.42578125" style="77" customWidth="1"/>
    <col min="14605" max="14605" width="9.7109375" style="77" bestFit="1" customWidth="1"/>
    <col min="14606" max="14848" width="9.140625" style="77"/>
    <col min="14849" max="14849" width="23.42578125" style="77" customWidth="1"/>
    <col min="14850" max="14850" width="9.28515625" style="77" customWidth="1"/>
    <col min="14851" max="14851" width="10.140625" style="77" customWidth="1"/>
    <col min="14852" max="14852" width="11.28515625" style="77" customWidth="1"/>
    <col min="14853" max="14853" width="8.42578125" style="77" customWidth="1"/>
    <col min="14854" max="14854" width="8.85546875" style="77" bestFit="1" customWidth="1"/>
    <col min="14855" max="14855" width="11" style="77" bestFit="1" customWidth="1"/>
    <col min="14856" max="14856" width="9.7109375" style="77" bestFit="1" customWidth="1"/>
    <col min="14857" max="14857" width="12.85546875" style="77" bestFit="1" customWidth="1"/>
    <col min="14858" max="14858" width="8.28515625" style="77" bestFit="1" customWidth="1"/>
    <col min="14859" max="14859" width="14.7109375" style="77" bestFit="1" customWidth="1"/>
    <col min="14860" max="14860" width="6.42578125" style="77" customWidth="1"/>
    <col min="14861" max="14861" width="9.7109375" style="77" bestFit="1" customWidth="1"/>
    <col min="14862" max="15104" width="9.140625" style="77"/>
    <col min="15105" max="15105" width="23.42578125" style="77" customWidth="1"/>
    <col min="15106" max="15106" width="9.28515625" style="77" customWidth="1"/>
    <col min="15107" max="15107" width="10.140625" style="77" customWidth="1"/>
    <col min="15108" max="15108" width="11.28515625" style="77" customWidth="1"/>
    <col min="15109" max="15109" width="8.42578125" style="77" customWidth="1"/>
    <col min="15110" max="15110" width="8.85546875" style="77" bestFit="1" customWidth="1"/>
    <col min="15111" max="15111" width="11" style="77" bestFit="1" customWidth="1"/>
    <col min="15112" max="15112" width="9.7109375" style="77" bestFit="1" customWidth="1"/>
    <col min="15113" max="15113" width="12.85546875" style="77" bestFit="1" customWidth="1"/>
    <col min="15114" max="15114" width="8.28515625" style="77" bestFit="1" customWidth="1"/>
    <col min="15115" max="15115" width="14.7109375" style="77" bestFit="1" customWidth="1"/>
    <col min="15116" max="15116" width="6.42578125" style="77" customWidth="1"/>
    <col min="15117" max="15117" width="9.7109375" style="77" bestFit="1" customWidth="1"/>
    <col min="15118" max="15360" width="9.140625" style="77"/>
    <col min="15361" max="15361" width="23.42578125" style="77" customWidth="1"/>
    <col min="15362" max="15362" width="9.28515625" style="77" customWidth="1"/>
    <col min="15363" max="15363" width="10.140625" style="77" customWidth="1"/>
    <col min="15364" max="15364" width="11.28515625" style="77" customWidth="1"/>
    <col min="15365" max="15365" width="8.42578125" style="77" customWidth="1"/>
    <col min="15366" max="15366" width="8.85546875" style="77" bestFit="1" customWidth="1"/>
    <col min="15367" max="15367" width="11" style="77" bestFit="1" customWidth="1"/>
    <col min="15368" max="15368" width="9.7109375" style="77" bestFit="1" customWidth="1"/>
    <col min="15369" max="15369" width="12.85546875" style="77" bestFit="1" customWidth="1"/>
    <col min="15370" max="15370" width="8.28515625" style="77" bestFit="1" customWidth="1"/>
    <col min="15371" max="15371" width="14.7109375" style="77" bestFit="1" customWidth="1"/>
    <col min="15372" max="15372" width="6.42578125" style="77" customWidth="1"/>
    <col min="15373" max="15373" width="9.7109375" style="77" bestFit="1" customWidth="1"/>
    <col min="15374" max="15616" width="9.140625" style="77"/>
    <col min="15617" max="15617" width="23.42578125" style="77" customWidth="1"/>
    <col min="15618" max="15618" width="9.28515625" style="77" customWidth="1"/>
    <col min="15619" max="15619" width="10.140625" style="77" customWidth="1"/>
    <col min="15620" max="15620" width="11.28515625" style="77" customWidth="1"/>
    <col min="15621" max="15621" width="8.42578125" style="77" customWidth="1"/>
    <col min="15622" max="15622" width="8.85546875" style="77" bestFit="1" customWidth="1"/>
    <col min="15623" max="15623" width="11" style="77" bestFit="1" customWidth="1"/>
    <col min="15624" max="15624" width="9.7109375" style="77" bestFit="1" customWidth="1"/>
    <col min="15625" max="15625" width="12.85546875" style="77" bestFit="1" customWidth="1"/>
    <col min="15626" max="15626" width="8.28515625" style="77" bestFit="1" customWidth="1"/>
    <col min="15627" max="15627" width="14.7109375" style="77" bestFit="1" customWidth="1"/>
    <col min="15628" max="15628" width="6.42578125" style="77" customWidth="1"/>
    <col min="15629" max="15629" width="9.7109375" style="77" bestFit="1" customWidth="1"/>
    <col min="15630" max="15872" width="9.140625" style="77"/>
    <col min="15873" max="15873" width="23.42578125" style="77" customWidth="1"/>
    <col min="15874" max="15874" width="9.28515625" style="77" customWidth="1"/>
    <col min="15875" max="15875" width="10.140625" style="77" customWidth="1"/>
    <col min="15876" max="15876" width="11.28515625" style="77" customWidth="1"/>
    <col min="15877" max="15877" width="8.42578125" style="77" customWidth="1"/>
    <col min="15878" max="15878" width="8.85546875" style="77" bestFit="1" customWidth="1"/>
    <col min="15879" max="15879" width="11" style="77" bestFit="1" customWidth="1"/>
    <col min="15880" max="15880" width="9.7109375" style="77" bestFit="1" customWidth="1"/>
    <col min="15881" max="15881" width="12.85546875" style="77" bestFit="1" customWidth="1"/>
    <col min="15882" max="15882" width="8.28515625" style="77" bestFit="1" customWidth="1"/>
    <col min="15883" max="15883" width="14.7109375" style="77" bestFit="1" customWidth="1"/>
    <col min="15884" max="15884" width="6.42578125" style="77" customWidth="1"/>
    <col min="15885" max="15885" width="9.7109375" style="77" bestFit="1" customWidth="1"/>
    <col min="15886" max="16128" width="9.140625" style="77"/>
    <col min="16129" max="16129" width="23.42578125" style="77" customWidth="1"/>
    <col min="16130" max="16130" width="9.28515625" style="77" customWidth="1"/>
    <col min="16131" max="16131" width="10.140625" style="77" customWidth="1"/>
    <col min="16132" max="16132" width="11.28515625" style="77" customWidth="1"/>
    <col min="16133" max="16133" width="8.42578125" style="77" customWidth="1"/>
    <col min="16134" max="16134" width="8.85546875" style="77" bestFit="1" customWidth="1"/>
    <col min="16135" max="16135" width="11" style="77" bestFit="1" customWidth="1"/>
    <col min="16136" max="16136" width="9.7109375" style="77" bestFit="1" customWidth="1"/>
    <col min="16137" max="16137" width="12.85546875" style="77" bestFit="1" customWidth="1"/>
    <col min="16138" max="16138" width="8.28515625" style="77" bestFit="1" customWidth="1"/>
    <col min="16139" max="16139" width="14.7109375" style="77" bestFit="1" customWidth="1"/>
    <col min="16140" max="16140" width="6.42578125" style="77" customWidth="1"/>
    <col min="16141" max="16141" width="9.7109375" style="77" bestFit="1" customWidth="1"/>
    <col min="16142" max="16384" width="9.140625" style="77"/>
  </cols>
  <sheetData>
    <row r="1" spans="1:13" x14ac:dyDescent="0.15">
      <c r="A1" s="76" t="s">
        <v>70</v>
      </c>
      <c r="D1" s="79">
        <v>39629</v>
      </c>
      <c r="E1" s="80"/>
    </row>
    <row r="2" spans="1:13" x14ac:dyDescent="0.15">
      <c r="G2" s="81"/>
    </row>
    <row r="3" spans="1:13" x14ac:dyDescent="0.15">
      <c r="A3" s="76" t="s">
        <v>71</v>
      </c>
      <c r="L3" s="77"/>
    </row>
    <row r="4" spans="1:13" x14ac:dyDescent="0.15">
      <c r="A4" s="76"/>
      <c r="L4" s="77"/>
    </row>
    <row r="5" spans="1:13" x14ac:dyDescent="0.15">
      <c r="A5" s="76" t="s">
        <v>72</v>
      </c>
      <c r="L5" s="77"/>
    </row>
    <row r="6" spans="1:13" ht="33" x14ac:dyDescent="0.15">
      <c r="A6" s="82" t="s">
        <v>73</v>
      </c>
      <c r="B6" s="82" t="s">
        <v>74</v>
      </c>
      <c r="C6" s="83" t="s">
        <v>75</v>
      </c>
      <c r="D6" s="83" t="s">
        <v>76</v>
      </c>
      <c r="E6" s="82" t="s">
        <v>77</v>
      </c>
      <c r="F6" s="82" t="s">
        <v>78</v>
      </c>
      <c r="G6" s="82" t="s">
        <v>79</v>
      </c>
      <c r="H6" s="82" t="s">
        <v>80</v>
      </c>
      <c r="I6" s="82" t="s">
        <v>81</v>
      </c>
    </row>
    <row r="7" spans="1:13" ht="9" customHeight="1" x14ac:dyDescent="0.15">
      <c r="A7" s="84"/>
      <c r="B7" s="84"/>
      <c r="C7" s="85"/>
      <c r="D7" s="85"/>
      <c r="E7" s="86" t="s">
        <v>82</v>
      </c>
      <c r="F7" s="86" t="s">
        <v>82</v>
      </c>
      <c r="G7" s="86" t="s">
        <v>82</v>
      </c>
      <c r="H7" s="86" t="s">
        <v>83</v>
      </c>
      <c r="I7" s="86" t="s">
        <v>83</v>
      </c>
      <c r="M7" s="87"/>
    </row>
    <row r="8" spans="1:13" ht="9" customHeight="1" x14ac:dyDescent="0.15">
      <c r="A8" s="84" t="s">
        <v>84</v>
      </c>
      <c r="B8" s="84" t="s">
        <v>85</v>
      </c>
      <c r="C8" s="88">
        <v>39626</v>
      </c>
      <c r="D8" s="89">
        <v>11800</v>
      </c>
      <c r="E8" s="90">
        <v>0.5</v>
      </c>
      <c r="F8" s="90">
        <v>6.1</v>
      </c>
      <c r="G8" s="90">
        <v>71980</v>
      </c>
      <c r="H8" s="90">
        <v>1.6531724480850787E-3</v>
      </c>
      <c r="I8" s="91">
        <v>7.9236156775733795E-3</v>
      </c>
      <c r="M8" s="87"/>
    </row>
    <row r="9" spans="1:13" ht="9" customHeight="1" x14ac:dyDescent="0.15">
      <c r="A9" s="92" t="s">
        <v>86</v>
      </c>
      <c r="B9" s="92" t="s">
        <v>87</v>
      </c>
      <c r="C9" s="88">
        <v>39626</v>
      </c>
      <c r="D9" s="93">
        <v>25500</v>
      </c>
      <c r="E9" s="94">
        <v>1</v>
      </c>
      <c r="F9" s="94">
        <v>19.899999999999999</v>
      </c>
      <c r="G9" s="93">
        <v>507450</v>
      </c>
      <c r="H9" s="89">
        <v>3.6590535881140095E-3</v>
      </c>
      <c r="I9" s="95">
        <v>5.5860499799730637E-2</v>
      </c>
      <c r="J9" s="96"/>
      <c r="K9" s="97"/>
      <c r="L9" s="98"/>
      <c r="M9" s="99"/>
    </row>
    <row r="10" spans="1:13" ht="9" customHeight="1" x14ac:dyDescent="0.15">
      <c r="A10" s="92" t="s">
        <v>88</v>
      </c>
      <c r="B10" s="92" t="s">
        <v>89</v>
      </c>
      <c r="C10" s="88">
        <v>39626</v>
      </c>
      <c r="D10" s="93">
        <v>33100</v>
      </c>
      <c r="E10" s="94">
        <v>1</v>
      </c>
      <c r="F10" s="94">
        <v>3.34</v>
      </c>
      <c r="G10" s="93">
        <v>110554</v>
      </c>
      <c r="H10" s="89">
        <v>8.7456747221993231E-2</v>
      </c>
      <c r="I10" s="95">
        <v>1.2169872292559702E-2</v>
      </c>
      <c r="J10" s="96"/>
      <c r="K10" s="97"/>
      <c r="L10" s="98"/>
      <c r="M10" s="99"/>
    </row>
    <row r="11" spans="1:13" ht="9" customHeight="1" x14ac:dyDescent="0.15">
      <c r="A11" s="92" t="s">
        <v>90</v>
      </c>
      <c r="B11" s="92" t="s">
        <v>91</v>
      </c>
      <c r="C11" s="88">
        <v>39626</v>
      </c>
      <c r="D11" s="100">
        <v>149200</v>
      </c>
      <c r="E11" s="94">
        <v>0.1</v>
      </c>
      <c r="F11" s="94">
        <v>2.04</v>
      </c>
      <c r="G11" s="93">
        <v>304368</v>
      </c>
      <c r="H11" s="89">
        <v>2.7184148490109673E-2</v>
      </c>
      <c r="I11" s="95">
        <v>3.3505071638672605E-2</v>
      </c>
      <c r="J11" s="96"/>
      <c r="K11" s="97"/>
      <c r="L11" s="98"/>
      <c r="M11" s="99"/>
    </row>
    <row r="12" spans="1:13" ht="9" customHeight="1" x14ac:dyDescent="0.15">
      <c r="A12" s="92" t="s">
        <v>92</v>
      </c>
      <c r="B12" s="92" t="s">
        <v>93</v>
      </c>
      <c r="C12" s="88">
        <v>39626</v>
      </c>
      <c r="D12" s="100">
        <v>103200</v>
      </c>
      <c r="E12" s="94">
        <v>0.1</v>
      </c>
      <c r="F12" s="94">
        <v>1.96</v>
      </c>
      <c r="G12" s="93">
        <v>202272</v>
      </c>
      <c r="H12" s="89">
        <v>1.9880961280232808E-2</v>
      </c>
      <c r="I12" s="95">
        <v>2.2266262716506287E-2</v>
      </c>
      <c r="J12" s="96"/>
      <c r="K12" s="97"/>
      <c r="L12" s="98"/>
      <c r="M12" s="99"/>
    </row>
    <row r="13" spans="1:13" ht="9" customHeight="1" x14ac:dyDescent="0.15">
      <c r="A13" s="92" t="s">
        <v>94</v>
      </c>
      <c r="B13" s="92" t="s">
        <v>95</v>
      </c>
      <c r="C13" s="88">
        <v>39626</v>
      </c>
      <c r="D13" s="100">
        <v>130000</v>
      </c>
      <c r="E13" s="94">
        <v>0.1</v>
      </c>
      <c r="F13" s="94">
        <v>1.45</v>
      </c>
      <c r="G13" s="93">
        <v>188500</v>
      </c>
      <c r="H13" s="89">
        <v>1.1903199533520569E-2</v>
      </c>
      <c r="I13" s="95">
        <v>2.0750229997535174E-2</v>
      </c>
      <c r="J13" s="96"/>
      <c r="K13" s="97"/>
      <c r="L13" s="98"/>
      <c r="M13" s="99"/>
    </row>
    <row r="14" spans="1:13" ht="9" customHeight="1" x14ac:dyDescent="0.15">
      <c r="A14" s="92" t="s">
        <v>96</v>
      </c>
      <c r="B14" s="92" t="s">
        <v>97</v>
      </c>
      <c r="C14" s="88">
        <v>39626</v>
      </c>
      <c r="D14" s="93">
        <v>55000</v>
      </c>
      <c r="E14" s="94">
        <v>0.1</v>
      </c>
      <c r="F14" s="94">
        <v>1.49</v>
      </c>
      <c r="G14" s="93">
        <v>81950</v>
      </c>
      <c r="H14" s="89">
        <v>6.8150571848660402E-3</v>
      </c>
      <c r="I14" s="95">
        <v>9.0211212111300145E-3</v>
      </c>
      <c r="J14" s="96"/>
      <c r="K14" s="97"/>
      <c r="L14" s="98"/>
      <c r="M14" s="99"/>
    </row>
    <row r="15" spans="1:13" ht="9" customHeight="1" x14ac:dyDescent="0.15">
      <c r="A15" s="92" t="s">
        <v>98</v>
      </c>
      <c r="B15" s="92" t="s">
        <v>99</v>
      </c>
      <c r="C15" s="88">
        <v>39626</v>
      </c>
      <c r="D15" s="93">
        <v>57500</v>
      </c>
      <c r="E15" s="94">
        <v>0.1</v>
      </c>
      <c r="F15" s="94">
        <v>2.72</v>
      </c>
      <c r="G15" s="93">
        <v>156400</v>
      </c>
      <c r="H15" s="89">
        <v>9.9109614050719302E-3</v>
      </c>
      <c r="I15" s="95">
        <v>1.7216636454188337E-2</v>
      </c>
      <c r="K15" s="97"/>
      <c r="L15" s="101"/>
      <c r="M15" s="102"/>
    </row>
    <row r="16" spans="1:13" ht="9" customHeight="1" x14ac:dyDescent="0.15">
      <c r="A16" s="92" t="s">
        <v>100</v>
      </c>
      <c r="B16" s="92" t="s">
        <v>101</v>
      </c>
      <c r="C16" s="88">
        <v>39626</v>
      </c>
      <c r="D16" s="93">
        <v>666033</v>
      </c>
      <c r="E16" s="94">
        <v>0.1</v>
      </c>
      <c r="F16" s="94">
        <v>0.39</v>
      </c>
      <c r="G16" s="93">
        <v>259752.87</v>
      </c>
      <c r="H16" s="89">
        <v>6.4717295992099359E-3</v>
      </c>
      <c r="I16" s="95">
        <v>2.8593802626100024E-2</v>
      </c>
      <c r="K16" s="97"/>
      <c r="L16" s="101"/>
      <c r="M16" s="102"/>
    </row>
    <row r="17" spans="1:13" ht="9" customHeight="1" x14ac:dyDescent="0.15">
      <c r="A17" s="92" t="s">
        <v>102</v>
      </c>
      <c r="B17" s="92"/>
      <c r="C17" s="88"/>
      <c r="D17" s="103"/>
      <c r="E17" s="104"/>
      <c r="F17" s="104"/>
      <c r="G17" s="105">
        <f>SUM(G8:G16)</f>
        <v>1883226.87</v>
      </c>
      <c r="H17" s="95"/>
      <c r="I17" s="106">
        <f>SUM(I8:I16)</f>
        <v>0.20730711241399616</v>
      </c>
      <c r="K17" s="97"/>
      <c r="M17" s="87"/>
    </row>
    <row r="18" spans="1:13" ht="9" customHeight="1" x14ac:dyDescent="0.15">
      <c r="A18" s="97"/>
      <c r="B18" s="97"/>
      <c r="C18" s="107"/>
      <c r="D18" s="108"/>
      <c r="E18" s="96"/>
      <c r="F18" s="96"/>
      <c r="G18" s="109"/>
      <c r="H18" s="96"/>
      <c r="I18" s="96"/>
    </row>
    <row r="19" spans="1:13" ht="9" customHeight="1" x14ac:dyDescent="0.15">
      <c r="A19" s="97"/>
      <c r="B19" s="97"/>
      <c r="C19" s="107"/>
      <c r="D19" s="108"/>
      <c r="E19" s="96"/>
      <c r="F19" s="96"/>
      <c r="G19" s="109"/>
      <c r="H19" s="96"/>
      <c r="I19" s="96"/>
      <c r="L19" s="98"/>
    </row>
    <row r="20" spans="1:13" s="76" customFormat="1" x14ac:dyDescent="0.15">
      <c r="A20" s="76" t="s">
        <v>103</v>
      </c>
      <c r="C20" s="79"/>
      <c r="D20" s="79"/>
      <c r="J20" s="110"/>
      <c r="K20" s="111"/>
      <c r="L20" s="110"/>
    </row>
    <row r="21" spans="1:13" ht="33" x14ac:dyDescent="0.15">
      <c r="A21" s="82" t="s">
        <v>73</v>
      </c>
      <c r="B21" s="82" t="s">
        <v>104</v>
      </c>
      <c r="C21" s="83" t="s">
        <v>75</v>
      </c>
      <c r="D21" s="83" t="s">
        <v>105</v>
      </c>
      <c r="E21" s="82" t="s">
        <v>77</v>
      </c>
      <c r="F21" s="82" t="s">
        <v>106</v>
      </c>
      <c r="G21" s="82" t="s">
        <v>79</v>
      </c>
      <c r="H21" s="82" t="s">
        <v>81</v>
      </c>
    </row>
    <row r="22" spans="1:13" ht="9" customHeight="1" x14ac:dyDescent="0.15">
      <c r="A22" s="92" t="s">
        <v>107</v>
      </c>
      <c r="B22" s="92" t="s">
        <v>108</v>
      </c>
      <c r="C22" s="112">
        <v>39624</v>
      </c>
      <c r="D22" s="103">
        <v>289622</v>
      </c>
      <c r="E22" s="104">
        <v>1</v>
      </c>
      <c r="F22" s="104">
        <v>0.89</v>
      </c>
      <c r="G22" s="113">
        <f>D22*F22</f>
        <v>257763.58000000002</v>
      </c>
      <c r="H22" s="95">
        <v>2.8400000000000002E-2</v>
      </c>
      <c r="I22" s="114"/>
      <c r="L22" s="115"/>
    </row>
    <row r="23" spans="1:13" ht="9" customHeight="1" x14ac:dyDescent="0.15">
      <c r="A23" s="116"/>
      <c r="B23" s="117"/>
      <c r="C23" s="118"/>
      <c r="D23" s="118"/>
      <c r="E23" s="117"/>
      <c r="F23" s="117"/>
      <c r="G23" s="119"/>
      <c r="H23" s="117"/>
      <c r="I23" s="120"/>
    </row>
    <row r="24" spans="1:13" x14ac:dyDescent="0.15">
      <c r="A24" s="116"/>
      <c r="B24" s="117"/>
      <c r="C24" s="118"/>
      <c r="D24" s="118"/>
      <c r="E24" s="117"/>
      <c r="F24" s="117"/>
      <c r="G24" s="121"/>
      <c r="H24" s="117"/>
      <c r="I24" s="122"/>
    </row>
    <row r="25" spans="1:13" x14ac:dyDescent="0.15">
      <c r="A25" s="116" t="s">
        <v>109</v>
      </c>
      <c r="B25" s="117"/>
      <c r="C25" s="118"/>
      <c r="D25" s="118"/>
      <c r="E25" s="117"/>
      <c r="F25" s="117"/>
      <c r="G25" s="119"/>
      <c r="H25" s="117"/>
      <c r="I25" s="120"/>
      <c r="L25" s="77"/>
    </row>
    <row r="26" spans="1:13" ht="33" x14ac:dyDescent="0.15">
      <c r="A26" s="82" t="s">
        <v>73</v>
      </c>
      <c r="B26" s="82" t="s">
        <v>110</v>
      </c>
      <c r="C26" s="83" t="s">
        <v>111</v>
      </c>
      <c r="D26" s="83" t="s">
        <v>112</v>
      </c>
      <c r="E26" s="82" t="s">
        <v>113</v>
      </c>
      <c r="F26" s="82" t="s">
        <v>114</v>
      </c>
      <c r="G26" s="82" t="s">
        <v>115</v>
      </c>
      <c r="H26" s="82" t="s">
        <v>116</v>
      </c>
      <c r="I26" s="82" t="s">
        <v>117</v>
      </c>
      <c r="J26" s="82" t="s">
        <v>118</v>
      </c>
      <c r="L26" s="77"/>
    </row>
    <row r="27" spans="1:13" x14ac:dyDescent="0.15">
      <c r="A27" s="84"/>
      <c r="B27" s="84"/>
      <c r="C27" s="85"/>
      <c r="D27" s="85"/>
      <c r="E27" s="86" t="s">
        <v>82</v>
      </c>
      <c r="F27" s="86" t="s">
        <v>82</v>
      </c>
      <c r="G27" s="86" t="s">
        <v>82</v>
      </c>
      <c r="H27" s="86" t="s">
        <v>82</v>
      </c>
      <c r="I27" s="86" t="s">
        <v>83</v>
      </c>
      <c r="J27" s="86" t="s">
        <v>83</v>
      </c>
      <c r="L27" s="77"/>
    </row>
    <row r="28" spans="1:13" ht="9" customHeight="1" x14ac:dyDescent="0.15">
      <c r="A28" s="123" t="s">
        <v>119</v>
      </c>
      <c r="B28" s="124">
        <v>1900</v>
      </c>
      <c r="C28" s="125">
        <v>39615</v>
      </c>
      <c r="D28" s="125">
        <v>39797</v>
      </c>
      <c r="E28" s="126">
        <v>96.5</v>
      </c>
      <c r="F28" s="127">
        <v>3.3372677368421054E-2</v>
      </c>
      <c r="G28" s="126">
        <v>0.50059016052631577</v>
      </c>
      <c r="H28" s="126">
        <v>184301.12130500001</v>
      </c>
      <c r="I28" s="128">
        <v>3.1666666666666669E-2</v>
      </c>
      <c r="J28" s="129">
        <v>2.0288014040107272E-2</v>
      </c>
      <c r="L28" s="77"/>
    </row>
    <row r="29" spans="1:13" ht="9" customHeight="1" x14ac:dyDescent="0.15">
      <c r="A29" s="84" t="s">
        <v>120</v>
      </c>
      <c r="B29" s="130">
        <v>495</v>
      </c>
      <c r="C29" s="125">
        <v>39588</v>
      </c>
      <c r="D29" s="125">
        <v>39679</v>
      </c>
      <c r="E29" s="126">
        <v>100</v>
      </c>
      <c r="F29" s="127">
        <v>3.6111955555555554E-2</v>
      </c>
      <c r="G29" s="126">
        <v>1.5167021333333333</v>
      </c>
      <c r="H29" s="126">
        <v>50250.767555999999</v>
      </c>
      <c r="I29" s="128">
        <v>4.9500000000000004E-3</v>
      </c>
      <c r="J29" s="129">
        <v>5.5316444657715529E-3</v>
      </c>
      <c r="L29" s="77"/>
    </row>
    <row r="30" spans="1:13" ht="9" customHeight="1" x14ac:dyDescent="0.15">
      <c r="A30" s="84" t="s">
        <v>121</v>
      </c>
      <c r="B30" s="130">
        <v>550</v>
      </c>
      <c r="C30" s="131">
        <v>39521</v>
      </c>
      <c r="D30" s="85">
        <v>39705</v>
      </c>
      <c r="E30" s="126">
        <v>25</v>
      </c>
      <c r="F30" s="127">
        <v>8.3329727272727274E-3</v>
      </c>
      <c r="G30" s="126">
        <v>0.90829402727272723</v>
      </c>
      <c r="H30" s="126">
        <v>14249.561715</v>
      </c>
      <c r="I30" s="128">
        <v>6.1452513966480443E-3</v>
      </c>
      <c r="J30" s="129">
        <v>1.5686030887509964E-3</v>
      </c>
      <c r="L30" s="77"/>
    </row>
    <row r="31" spans="1:13" ht="9" customHeight="1" x14ac:dyDescent="0.15">
      <c r="A31" s="84" t="s">
        <v>122</v>
      </c>
      <c r="B31" s="130">
        <v>4910</v>
      </c>
      <c r="C31" s="131">
        <v>39510</v>
      </c>
      <c r="D31" s="85">
        <v>39691</v>
      </c>
      <c r="E31" s="126">
        <v>55</v>
      </c>
      <c r="F31" s="127">
        <v>1.258241751527495E-2</v>
      </c>
      <c r="G31" s="126">
        <v>1.509890101832994</v>
      </c>
      <c r="H31" s="126">
        <v>277463.56040000002</v>
      </c>
      <c r="I31" s="128">
        <v>6.1374999999999997E-3</v>
      </c>
      <c r="J31" s="129">
        <v>3.0543409444034865E-2</v>
      </c>
      <c r="L31" s="77"/>
    </row>
    <row r="32" spans="1:13" ht="9" customHeight="1" x14ac:dyDescent="0.15">
      <c r="A32" s="84" t="s">
        <v>123</v>
      </c>
      <c r="B32" s="130">
        <v>890</v>
      </c>
      <c r="C32" s="131">
        <v>39619</v>
      </c>
      <c r="D32" s="85">
        <v>39709</v>
      </c>
      <c r="E32" s="126">
        <v>25</v>
      </c>
      <c r="F32" s="127">
        <v>9.0274730337078658E-3</v>
      </c>
      <c r="G32" s="126">
        <v>9.9302203370786518E-2</v>
      </c>
      <c r="H32" s="126">
        <v>22338.378960999999</v>
      </c>
      <c r="I32" s="128">
        <v>4.238095238095238E-2</v>
      </c>
      <c r="J32" s="129">
        <v>2.4590265256389937E-3</v>
      </c>
      <c r="L32" s="77"/>
    </row>
    <row r="33" spans="1:12" ht="9" customHeight="1" x14ac:dyDescent="0.15">
      <c r="A33" s="132" t="s">
        <v>102</v>
      </c>
      <c r="B33" s="84"/>
      <c r="C33" s="85"/>
      <c r="D33" s="85"/>
      <c r="E33" s="133"/>
      <c r="F33" s="84"/>
      <c r="G33" s="133"/>
      <c r="H33" s="133">
        <f>SUM(H28:H32)</f>
        <v>548603.389937</v>
      </c>
      <c r="I33" s="84"/>
      <c r="J33" s="134">
        <f>SUM(J28:J32)</f>
        <v>6.039069756430368E-2</v>
      </c>
      <c r="L33" s="77"/>
    </row>
    <row r="35" spans="1:12" x14ac:dyDescent="0.15">
      <c r="A35" s="76"/>
      <c r="B35" s="76"/>
      <c r="C35" s="79"/>
      <c r="D35" s="79"/>
      <c r="E35" s="110"/>
      <c r="F35" s="110"/>
      <c r="G35" s="135"/>
      <c r="H35" s="136"/>
    </row>
    <row r="36" spans="1:12" s="76" customFormat="1" x14ac:dyDescent="0.15">
      <c r="A36" s="76" t="s">
        <v>124</v>
      </c>
      <c r="C36" s="79"/>
      <c r="D36" s="79"/>
      <c r="E36" s="137"/>
      <c r="F36" s="137"/>
      <c r="G36" s="137"/>
      <c r="H36" s="136"/>
      <c r="J36" s="110"/>
    </row>
    <row r="37" spans="1:12" s="76" customFormat="1" x14ac:dyDescent="0.15">
      <c r="A37" s="76" t="s">
        <v>125</v>
      </c>
      <c r="C37" s="79"/>
      <c r="D37" s="79"/>
      <c r="E37" s="137"/>
      <c r="F37" s="137"/>
      <c r="G37" s="137"/>
      <c r="H37" s="136"/>
      <c r="J37" s="110"/>
    </row>
    <row r="38" spans="1:12" ht="41.25" x14ac:dyDescent="0.15">
      <c r="A38" s="83" t="s">
        <v>73</v>
      </c>
      <c r="B38" s="82" t="s">
        <v>126</v>
      </c>
      <c r="C38" s="82" t="s">
        <v>127</v>
      </c>
      <c r="D38" s="82" t="s">
        <v>111</v>
      </c>
      <c r="E38" s="83" t="s">
        <v>112</v>
      </c>
      <c r="F38" s="82" t="s">
        <v>113</v>
      </c>
      <c r="G38" s="82" t="s">
        <v>114</v>
      </c>
      <c r="H38" s="82" t="s">
        <v>128</v>
      </c>
      <c r="I38" s="83" t="s">
        <v>116</v>
      </c>
      <c r="J38" s="82" t="s">
        <v>117</v>
      </c>
      <c r="K38" s="82" t="s">
        <v>129</v>
      </c>
      <c r="L38" s="82" t="s">
        <v>118</v>
      </c>
    </row>
    <row r="39" spans="1:12" ht="9" customHeight="1" x14ac:dyDescent="0.15">
      <c r="A39" s="138"/>
      <c r="B39" s="138"/>
      <c r="C39" s="139"/>
      <c r="D39" s="139"/>
      <c r="E39" s="138"/>
      <c r="F39" s="86" t="s">
        <v>82</v>
      </c>
      <c r="G39" s="86" t="s">
        <v>82</v>
      </c>
      <c r="H39" s="86" t="s">
        <v>82</v>
      </c>
      <c r="I39" s="86" t="s">
        <v>82</v>
      </c>
      <c r="J39" s="140" t="s">
        <v>83</v>
      </c>
      <c r="K39" s="84"/>
      <c r="L39" s="86" t="s">
        <v>83</v>
      </c>
    </row>
    <row r="40" spans="1:12" ht="9" customHeight="1" x14ac:dyDescent="0.15">
      <c r="A40" s="141" t="s">
        <v>130</v>
      </c>
      <c r="B40" s="142" t="s">
        <v>131</v>
      </c>
      <c r="C40" s="143">
        <v>200</v>
      </c>
      <c r="D40" s="85">
        <v>39525</v>
      </c>
      <c r="E40" s="125">
        <v>39708</v>
      </c>
      <c r="F40" s="142">
        <v>1000</v>
      </c>
      <c r="G40" s="144">
        <v>0.17809782499999999</v>
      </c>
      <c r="H40" s="145">
        <v>18.700271624999999</v>
      </c>
      <c r="I40" s="90">
        <v>203740.054325</v>
      </c>
      <c r="J40" s="146">
        <v>3.8095238095238096E-4</v>
      </c>
      <c r="K40" s="140" t="s">
        <v>132</v>
      </c>
      <c r="L40" s="129">
        <v>2.2567618993421187E-2</v>
      </c>
    </row>
    <row r="41" spans="1:12" ht="9" customHeight="1" x14ac:dyDescent="0.15">
      <c r="A41" s="147" t="s">
        <v>133</v>
      </c>
      <c r="B41" s="142" t="s">
        <v>134</v>
      </c>
      <c r="C41" s="148">
        <v>2365</v>
      </c>
      <c r="D41" s="85">
        <v>39598</v>
      </c>
      <c r="E41" s="125">
        <v>39779</v>
      </c>
      <c r="F41" s="142">
        <v>100</v>
      </c>
      <c r="G41" s="144">
        <v>3.5095890063424943E-2</v>
      </c>
      <c r="H41" s="145">
        <v>1.1230684820295982</v>
      </c>
      <c r="I41" s="90">
        <v>239156.05695999999</v>
      </c>
      <c r="J41" s="146">
        <v>6.4267701471771126E-3</v>
      </c>
      <c r="K41" s="86" t="s">
        <v>135</v>
      </c>
      <c r="L41" s="129">
        <v>2.647683890203343E-2</v>
      </c>
    </row>
    <row r="42" spans="1:12" ht="9" customHeight="1" x14ac:dyDescent="0.15">
      <c r="A42" s="147" t="s">
        <v>136</v>
      </c>
      <c r="B42" s="142" t="s">
        <v>137</v>
      </c>
      <c r="C42" s="148">
        <v>548</v>
      </c>
      <c r="D42" s="85">
        <v>39493</v>
      </c>
      <c r="E42" s="125">
        <v>39674</v>
      </c>
      <c r="F42" s="142">
        <v>500</v>
      </c>
      <c r="G42" s="144">
        <v>0.11643835583941606</v>
      </c>
      <c r="H42" s="145">
        <v>15.95205475</v>
      </c>
      <c r="I42" s="90">
        <v>282741.72600299999</v>
      </c>
      <c r="J42" s="146">
        <v>6.8074534161490681E-3</v>
      </c>
      <c r="K42" s="86" t="s">
        <v>138</v>
      </c>
      <c r="L42" s="129">
        <v>3.1313595642033232E-2</v>
      </c>
    </row>
    <row r="43" spans="1:12" ht="9" customHeight="1" x14ac:dyDescent="0.15">
      <c r="A43" s="147" t="s">
        <v>139</v>
      </c>
      <c r="B43" s="142" t="s">
        <v>140</v>
      </c>
      <c r="C43" s="148">
        <v>666</v>
      </c>
      <c r="D43" s="85">
        <v>39545</v>
      </c>
      <c r="E43" s="125">
        <v>39727</v>
      </c>
      <c r="F43" s="142">
        <v>50</v>
      </c>
      <c r="G43" s="144">
        <v>1.8583606606606608E-2</v>
      </c>
      <c r="H43" s="145">
        <v>1.5796065615615618</v>
      </c>
      <c r="I43" s="90">
        <v>34352.017970000001</v>
      </c>
      <c r="J43" s="146">
        <v>1.3875E-2</v>
      </c>
      <c r="K43" s="140" t="s">
        <v>132</v>
      </c>
      <c r="L43" s="129">
        <v>3.8029424135634076E-3</v>
      </c>
    </row>
    <row r="44" spans="1:12" ht="9" customHeight="1" x14ac:dyDescent="0.15">
      <c r="A44" s="147" t="s">
        <v>141</v>
      </c>
      <c r="B44" s="142" t="s">
        <v>142</v>
      </c>
      <c r="C44" s="148">
        <v>1500</v>
      </c>
      <c r="D44" s="85">
        <v>39596</v>
      </c>
      <c r="E44" s="125">
        <v>39779</v>
      </c>
      <c r="F44" s="142">
        <v>100</v>
      </c>
      <c r="G44" s="144">
        <v>1.9836956666666662E-2</v>
      </c>
      <c r="H44" s="145">
        <v>0.67445652666666656</v>
      </c>
      <c r="I44" s="90">
        <v>151011.68479</v>
      </c>
      <c r="J44" s="146">
        <v>6.1772169413880948E-4</v>
      </c>
      <c r="K44" s="86" t="s">
        <v>138</v>
      </c>
      <c r="L44" s="129">
        <v>1.6725954859166232E-2</v>
      </c>
    </row>
    <row r="45" spans="1:12" ht="9" customHeight="1" x14ac:dyDescent="0.15">
      <c r="A45" s="147" t="s">
        <v>143</v>
      </c>
      <c r="B45" s="142" t="s">
        <v>144</v>
      </c>
      <c r="C45" s="148">
        <v>7700</v>
      </c>
      <c r="D45" s="85">
        <v>39578</v>
      </c>
      <c r="E45" s="125">
        <v>39942</v>
      </c>
      <c r="F45" s="142">
        <v>100</v>
      </c>
      <c r="G45" s="144">
        <v>1.9178082207792206E-2</v>
      </c>
      <c r="H45" s="145">
        <v>0.99726027480519475</v>
      </c>
      <c r="I45" s="90">
        <v>777678.90411600005</v>
      </c>
      <c r="J45" s="146">
        <v>2.5666666666666667E-3</v>
      </c>
      <c r="K45" s="140" t="s">
        <v>145</v>
      </c>
      <c r="L45" s="129">
        <v>8.6137053385018952E-2</v>
      </c>
    </row>
    <row r="46" spans="1:12" ht="9" customHeight="1" x14ac:dyDescent="0.15">
      <c r="A46" s="149" t="s">
        <v>102</v>
      </c>
      <c r="B46" s="86"/>
      <c r="C46" s="150"/>
      <c r="D46" s="150"/>
      <c r="E46" s="86"/>
      <c r="F46" s="86"/>
      <c r="G46" s="144"/>
      <c r="H46" s="86"/>
      <c r="I46" s="151">
        <f>SUM(I40:I45)</f>
        <v>1688680.444164</v>
      </c>
      <c r="J46" s="142"/>
      <c r="K46" s="84"/>
      <c r="L46" s="134">
        <f>SUM(L40:L45)</f>
        <v>0.18702400419523643</v>
      </c>
    </row>
    <row r="47" spans="1:12" x14ac:dyDescent="0.15">
      <c r="A47" s="117"/>
      <c r="B47" s="152"/>
      <c r="C47" s="153"/>
      <c r="D47" s="153"/>
      <c r="E47" s="152"/>
      <c r="F47" s="152"/>
      <c r="H47" s="152"/>
      <c r="I47" s="154"/>
      <c r="K47" s="155"/>
    </row>
    <row r="48" spans="1:12" x14ac:dyDescent="0.15">
      <c r="A48" s="116"/>
      <c r="B48" s="117"/>
      <c r="C48" s="118"/>
      <c r="D48" s="118"/>
      <c r="E48" s="117"/>
      <c r="F48" s="117"/>
      <c r="G48" s="121"/>
      <c r="H48" s="117"/>
      <c r="I48" s="120"/>
    </row>
    <row r="49" spans="1:12" x14ac:dyDescent="0.15">
      <c r="A49" s="116" t="s">
        <v>146</v>
      </c>
      <c r="B49" s="117"/>
      <c r="C49" s="118"/>
      <c r="D49" s="118"/>
      <c r="E49" s="117"/>
      <c r="F49" s="117"/>
      <c r="G49" s="121"/>
      <c r="H49" s="117"/>
      <c r="I49" s="135"/>
      <c r="J49" s="156"/>
      <c r="K49" s="157"/>
      <c r="L49" s="77"/>
    </row>
    <row r="50" spans="1:12" x14ac:dyDescent="0.15">
      <c r="A50" s="116"/>
      <c r="B50" s="117"/>
      <c r="C50" s="118"/>
      <c r="D50" s="118"/>
      <c r="E50" s="117"/>
      <c r="F50" s="117"/>
      <c r="G50" s="121"/>
      <c r="H50" s="117"/>
      <c r="I50" s="135"/>
      <c r="J50" s="156"/>
      <c r="L50" s="77"/>
    </row>
    <row r="51" spans="1:12" x14ac:dyDescent="0.15">
      <c r="A51" s="76" t="s">
        <v>72</v>
      </c>
      <c r="B51" s="152"/>
      <c r="C51" s="153"/>
      <c r="D51" s="153"/>
      <c r="E51" s="152"/>
      <c r="F51" s="152"/>
      <c r="G51" s="152"/>
      <c r="H51" s="117"/>
      <c r="I51" s="135"/>
      <c r="J51" s="156"/>
      <c r="L51" s="77"/>
    </row>
    <row r="52" spans="1:12" ht="33" x14ac:dyDescent="0.15">
      <c r="A52" s="83" t="s">
        <v>73</v>
      </c>
      <c r="B52" s="82" t="s">
        <v>76</v>
      </c>
      <c r="C52" s="82" t="s">
        <v>77</v>
      </c>
      <c r="D52" s="82" t="s">
        <v>147</v>
      </c>
      <c r="E52" s="83" t="s">
        <v>148</v>
      </c>
      <c r="F52" s="82" t="s">
        <v>80</v>
      </c>
      <c r="G52" s="82" t="s">
        <v>81</v>
      </c>
      <c r="H52" s="117"/>
      <c r="I52" s="120"/>
    </row>
    <row r="53" spans="1:12" ht="9" customHeight="1" x14ac:dyDescent="0.15">
      <c r="A53" s="84"/>
      <c r="B53" s="84"/>
      <c r="C53" s="150" t="s">
        <v>82</v>
      </c>
      <c r="D53" s="150" t="s">
        <v>82</v>
      </c>
      <c r="E53" s="86" t="s">
        <v>82</v>
      </c>
      <c r="F53" s="86" t="s">
        <v>83</v>
      </c>
      <c r="G53" s="86" t="s">
        <v>83</v>
      </c>
      <c r="H53" s="117"/>
      <c r="I53" s="120"/>
    </row>
    <row r="54" spans="1:12" ht="9" customHeight="1" x14ac:dyDescent="0.15">
      <c r="A54" s="84" t="s">
        <v>149</v>
      </c>
      <c r="B54" s="158">
        <v>43194</v>
      </c>
      <c r="C54" s="159">
        <v>0.1</v>
      </c>
      <c r="D54" s="159">
        <v>0</v>
      </c>
      <c r="E54" s="160">
        <v>0</v>
      </c>
      <c r="F54" s="91">
        <v>7.2379999999999996E-3</v>
      </c>
      <c r="G54" s="161">
        <v>0</v>
      </c>
      <c r="H54" s="117"/>
      <c r="I54" s="120"/>
    </row>
    <row r="55" spans="1:12" ht="9" customHeight="1" x14ac:dyDescent="0.15">
      <c r="A55" s="84" t="s">
        <v>150</v>
      </c>
      <c r="B55" s="158">
        <v>1321</v>
      </c>
      <c r="C55" s="159">
        <v>2.5</v>
      </c>
      <c r="D55" s="159">
        <v>4.8201999999999998</v>
      </c>
      <c r="E55" s="160">
        <v>6367.48</v>
      </c>
      <c r="F55" s="91">
        <v>5.2700000000000002E-4</v>
      </c>
      <c r="G55" s="161">
        <v>7.1000000000000002E-4</v>
      </c>
      <c r="H55" s="117"/>
      <c r="I55" s="120"/>
    </row>
    <row r="56" spans="1:12" ht="9" customHeight="1" x14ac:dyDescent="0.15">
      <c r="A56" s="84" t="s">
        <v>151</v>
      </c>
      <c r="B56" s="158">
        <v>4122</v>
      </c>
      <c r="C56" s="159">
        <v>0.1</v>
      </c>
      <c r="D56" s="159">
        <v>0.27500000000000002</v>
      </c>
      <c r="E56" s="160">
        <v>1133.55</v>
      </c>
      <c r="F56" s="91">
        <v>1.7E-5</v>
      </c>
      <c r="G56" s="161">
        <v>1.2999999999999999E-4</v>
      </c>
      <c r="H56" s="117"/>
      <c r="I56" s="120"/>
    </row>
    <row r="57" spans="1:12" ht="9" customHeight="1" x14ac:dyDescent="0.15">
      <c r="A57" s="149" t="s">
        <v>102</v>
      </c>
      <c r="B57" s="162"/>
      <c r="C57" s="163"/>
      <c r="D57" s="163"/>
      <c r="E57" s="164">
        <f>SUM(E54:E56)</f>
        <v>7501.03</v>
      </c>
      <c r="F57" s="162"/>
      <c r="G57" s="165">
        <f>SUM(G54:G56)</f>
        <v>8.4000000000000003E-4</v>
      </c>
      <c r="H57" s="117"/>
      <c r="I57" s="120"/>
    </row>
    <row r="58" spans="1:12" x14ac:dyDescent="0.15">
      <c r="A58" s="116"/>
      <c r="B58" s="117"/>
      <c r="C58" s="118"/>
      <c r="D58" s="118"/>
      <c r="E58" s="119"/>
      <c r="F58" s="117"/>
      <c r="G58" s="120"/>
      <c r="H58" s="117"/>
      <c r="I58" s="120"/>
    </row>
    <row r="59" spans="1:12" x14ac:dyDescent="0.15">
      <c r="A59" s="116" t="s">
        <v>152</v>
      </c>
      <c r="B59" s="117"/>
      <c r="C59" s="118"/>
      <c r="D59" s="118"/>
      <c r="E59" s="117"/>
      <c r="F59" s="117"/>
      <c r="G59" s="121"/>
      <c r="H59" s="117"/>
      <c r="I59" s="120"/>
    </row>
    <row r="60" spans="1:12" ht="33" x14ac:dyDescent="0.15">
      <c r="A60" s="83" t="s">
        <v>73</v>
      </c>
      <c r="B60" s="82" t="s">
        <v>110</v>
      </c>
      <c r="C60" s="82" t="s">
        <v>111</v>
      </c>
      <c r="D60" s="82" t="s">
        <v>112</v>
      </c>
      <c r="E60" s="83" t="s">
        <v>113</v>
      </c>
      <c r="F60" s="82" t="s">
        <v>114</v>
      </c>
      <c r="G60" s="82" t="s">
        <v>115</v>
      </c>
      <c r="H60" s="83" t="s">
        <v>116</v>
      </c>
      <c r="I60" s="82" t="s">
        <v>117</v>
      </c>
      <c r="J60" s="82" t="s">
        <v>118</v>
      </c>
    </row>
    <row r="61" spans="1:12" ht="9" customHeight="1" x14ac:dyDescent="0.15">
      <c r="A61" s="147" t="s">
        <v>153</v>
      </c>
      <c r="B61" s="166">
        <v>3700</v>
      </c>
      <c r="C61" s="150">
        <v>39575</v>
      </c>
      <c r="D61" s="150">
        <v>39758</v>
      </c>
      <c r="E61" s="167">
        <v>100</v>
      </c>
      <c r="F61" s="144">
        <v>3.8208219189189187E-2</v>
      </c>
      <c r="G61" s="167">
        <v>2.1014520554054053</v>
      </c>
      <c r="H61" s="160">
        <v>377775.37260499998</v>
      </c>
      <c r="I61" s="128">
        <v>2.4524425001657055E-2</v>
      </c>
      <c r="J61" s="95">
        <v>4.1585813527055662E-2</v>
      </c>
    </row>
    <row r="62" spans="1:12" ht="9" customHeight="1" x14ac:dyDescent="0.15">
      <c r="A62" s="147" t="s">
        <v>154</v>
      </c>
      <c r="B62" s="166">
        <v>1700</v>
      </c>
      <c r="C62" s="150">
        <v>39468</v>
      </c>
      <c r="D62" s="150">
        <v>39650</v>
      </c>
      <c r="E62" s="167">
        <v>100</v>
      </c>
      <c r="F62" s="144">
        <v>3.1835616470588232E-2</v>
      </c>
      <c r="G62" s="167">
        <v>5.1573698682352935</v>
      </c>
      <c r="H62" s="160">
        <v>178767.52877599999</v>
      </c>
      <c r="I62" s="128">
        <v>9.366391184573003E-2</v>
      </c>
      <c r="J62" s="95">
        <v>1.9678871772682884E-2</v>
      </c>
    </row>
    <row r="63" spans="1:12" ht="15.6" customHeight="1" x14ac:dyDescent="0.15">
      <c r="A63" s="132" t="s">
        <v>102</v>
      </c>
      <c r="B63" s="84"/>
      <c r="C63" s="85"/>
      <c r="D63" s="85"/>
      <c r="E63" s="133"/>
      <c r="F63" s="84"/>
      <c r="G63" s="133"/>
      <c r="H63" s="133">
        <f>SUM(H61:H62)</f>
        <v>556542.90138099995</v>
      </c>
      <c r="I63" s="84"/>
      <c r="J63" s="168">
        <f>SUM(J61:J62)</f>
        <v>6.1264685299738546E-2</v>
      </c>
    </row>
    <row r="64" spans="1:12" x14ac:dyDescent="0.15">
      <c r="A64" s="116"/>
      <c r="B64" s="117"/>
      <c r="C64" s="118"/>
      <c r="D64" s="118"/>
      <c r="E64" s="119"/>
      <c r="F64" s="117"/>
      <c r="G64" s="120"/>
      <c r="H64" s="117"/>
      <c r="I64" s="120"/>
    </row>
    <row r="65" spans="1:10" x14ac:dyDescent="0.15">
      <c r="A65" s="116"/>
      <c r="B65" s="117"/>
      <c r="C65" s="118"/>
      <c r="D65" s="118"/>
      <c r="E65" s="117"/>
      <c r="F65" s="117"/>
      <c r="G65" s="121"/>
      <c r="H65" s="117"/>
      <c r="I65" s="120"/>
    </row>
    <row r="66" spans="1:10" x14ac:dyDescent="0.15">
      <c r="A66" s="116" t="s">
        <v>155</v>
      </c>
      <c r="B66" s="117"/>
      <c r="C66" s="118"/>
      <c r="D66" s="118"/>
      <c r="E66" s="117"/>
      <c r="F66" s="117"/>
      <c r="G66" s="121"/>
      <c r="H66" s="117"/>
      <c r="I66" s="120"/>
    </row>
    <row r="67" spans="1:10" ht="33.75" customHeight="1" x14ac:dyDescent="0.15">
      <c r="A67" s="83" t="s">
        <v>73</v>
      </c>
      <c r="B67" s="82" t="s">
        <v>110</v>
      </c>
      <c r="C67" s="82" t="s">
        <v>111</v>
      </c>
      <c r="D67" s="82" t="s">
        <v>112</v>
      </c>
      <c r="E67" s="83" t="s">
        <v>113</v>
      </c>
      <c r="F67" s="82" t="s">
        <v>114</v>
      </c>
      <c r="G67" s="82" t="s">
        <v>115</v>
      </c>
      <c r="H67" s="83" t="s">
        <v>116</v>
      </c>
      <c r="I67" s="82" t="s">
        <v>117</v>
      </c>
      <c r="J67" s="82" t="s">
        <v>118</v>
      </c>
    </row>
    <row r="68" spans="1:10" ht="9" customHeight="1" x14ac:dyDescent="0.15">
      <c r="A68" s="169" t="s">
        <v>156</v>
      </c>
      <c r="B68" s="166">
        <v>1647</v>
      </c>
      <c r="C68" s="150">
        <v>39615</v>
      </c>
      <c r="D68" s="150">
        <v>39797</v>
      </c>
      <c r="E68" s="170">
        <v>98.5</v>
      </c>
      <c r="F68" s="127">
        <v>3.4201639344262298E-2</v>
      </c>
      <c r="G68" s="171">
        <v>0.51302459016393442</v>
      </c>
      <c r="H68" s="160">
        <v>163074.4515</v>
      </c>
      <c r="I68" s="172">
        <v>5.2285714285714283E-2</v>
      </c>
      <c r="J68" s="173">
        <v>1.7951365342697107E-2</v>
      </c>
    </row>
    <row r="69" spans="1:10" x14ac:dyDescent="0.15">
      <c r="A69" s="149" t="s">
        <v>102</v>
      </c>
      <c r="B69" s="162"/>
      <c r="C69" s="166"/>
      <c r="D69" s="163"/>
      <c r="E69" s="162"/>
      <c r="F69" s="84"/>
      <c r="G69" s="162"/>
      <c r="H69" s="164">
        <f>SUM(H68)</f>
        <v>163074.4515</v>
      </c>
      <c r="I69" s="84"/>
      <c r="J69" s="174">
        <f>SUM(J68)</f>
        <v>1.7951365342697107E-2</v>
      </c>
    </row>
    <row r="70" spans="1:10" x14ac:dyDescent="0.15">
      <c r="A70" s="116"/>
      <c r="B70" s="117"/>
      <c r="C70" s="175"/>
      <c r="D70" s="118"/>
      <c r="E70" s="117"/>
      <c r="F70" s="117"/>
      <c r="G70" s="119"/>
      <c r="H70" s="176"/>
      <c r="I70" s="120"/>
    </row>
    <row r="71" spans="1:10" x14ac:dyDescent="0.15">
      <c r="A71" s="116" t="s">
        <v>157</v>
      </c>
      <c r="B71" s="117"/>
      <c r="C71" s="175"/>
      <c r="D71" s="118"/>
      <c r="E71" s="117"/>
      <c r="F71" s="117"/>
      <c r="G71" s="119"/>
      <c r="H71" s="176"/>
      <c r="I71" s="120"/>
    </row>
    <row r="72" spans="1:10" ht="16.5" x14ac:dyDescent="0.15">
      <c r="A72" s="83" t="s">
        <v>73</v>
      </c>
      <c r="B72" s="82" t="s">
        <v>111</v>
      </c>
      <c r="C72" s="82" t="s">
        <v>158</v>
      </c>
      <c r="D72" s="82" t="s">
        <v>159</v>
      </c>
      <c r="E72" s="83" t="s">
        <v>160</v>
      </c>
      <c r="F72" s="82" t="s">
        <v>115</v>
      </c>
      <c r="G72" s="82" t="s">
        <v>116</v>
      </c>
      <c r="H72" s="83" t="s">
        <v>118</v>
      </c>
      <c r="I72" s="120"/>
    </row>
    <row r="73" spans="1:10" x14ac:dyDescent="0.15">
      <c r="A73" s="177"/>
      <c r="B73" s="177"/>
      <c r="C73" s="177"/>
      <c r="D73" s="178" t="s">
        <v>82</v>
      </c>
      <c r="E73" s="178" t="s">
        <v>82</v>
      </c>
      <c r="F73" s="178" t="s">
        <v>82</v>
      </c>
      <c r="G73" s="178" t="s">
        <v>82</v>
      </c>
      <c r="H73" s="178" t="s">
        <v>83</v>
      </c>
      <c r="I73" s="120"/>
    </row>
    <row r="74" spans="1:10" ht="9" customHeight="1" x14ac:dyDescent="0.15">
      <c r="A74" s="177" t="s">
        <v>161</v>
      </c>
      <c r="B74" s="179">
        <v>39595</v>
      </c>
      <c r="C74" s="180">
        <v>39717</v>
      </c>
      <c r="D74" s="166">
        <v>250000</v>
      </c>
      <c r="E74" s="170">
        <v>222.22222222222223</v>
      </c>
      <c r="F74" s="170">
        <v>7777.7777779999997</v>
      </c>
      <c r="G74" s="160">
        <v>257777.77777799999</v>
      </c>
      <c r="H74" s="173">
        <v>2.8376382833465885E-2</v>
      </c>
      <c r="I74" s="120"/>
    </row>
    <row r="75" spans="1:10" x14ac:dyDescent="0.15">
      <c r="A75" s="149" t="s">
        <v>102</v>
      </c>
      <c r="B75" s="162"/>
      <c r="C75" s="166"/>
      <c r="D75" s="163"/>
      <c r="E75" s="162"/>
      <c r="F75" s="162"/>
      <c r="G75" s="164">
        <f>SUM(G74)</f>
        <v>257777.77777799999</v>
      </c>
      <c r="H75" s="174">
        <f>SUM(H74)</f>
        <v>2.8376382833465885E-2</v>
      </c>
      <c r="I75" s="120"/>
    </row>
    <row r="76" spans="1:10" x14ac:dyDescent="0.15">
      <c r="A76" s="116"/>
      <c r="B76" s="117"/>
      <c r="C76" s="118"/>
      <c r="D76" s="118"/>
      <c r="E76" s="117"/>
      <c r="F76" s="117"/>
      <c r="G76" s="121"/>
      <c r="H76" s="117"/>
      <c r="I76" s="120"/>
    </row>
    <row r="77" spans="1:10" x14ac:dyDescent="0.15">
      <c r="A77" s="116" t="s">
        <v>162</v>
      </c>
      <c r="B77" s="117"/>
      <c r="C77" s="118"/>
      <c r="D77" s="118"/>
      <c r="E77" s="117"/>
      <c r="F77" s="117"/>
      <c r="G77" s="121"/>
      <c r="H77" s="117"/>
      <c r="I77" s="120"/>
    </row>
    <row r="78" spans="1:10" ht="33" x14ac:dyDescent="0.15">
      <c r="A78" s="83" t="s">
        <v>73</v>
      </c>
      <c r="B78" s="82" t="s">
        <v>110</v>
      </c>
      <c r="C78" s="82" t="s">
        <v>111</v>
      </c>
      <c r="D78" s="82" t="s">
        <v>112</v>
      </c>
      <c r="E78" s="83" t="s">
        <v>113</v>
      </c>
      <c r="F78" s="82" t="s">
        <v>114</v>
      </c>
      <c r="G78" s="82" t="s">
        <v>115</v>
      </c>
      <c r="H78" s="83" t="s">
        <v>116</v>
      </c>
      <c r="I78" s="82" t="s">
        <v>118</v>
      </c>
    </row>
    <row r="79" spans="1:10" ht="12.75" customHeight="1" x14ac:dyDescent="0.15">
      <c r="A79" s="181" t="s">
        <v>163</v>
      </c>
      <c r="B79" s="182">
        <v>32</v>
      </c>
      <c r="C79" s="183">
        <v>39475</v>
      </c>
      <c r="D79" s="183">
        <v>39836</v>
      </c>
      <c r="E79" s="182">
        <v>9172</v>
      </c>
      <c r="F79" s="182">
        <v>73.396122000000005</v>
      </c>
      <c r="G79" s="184">
        <v>11376.398910000002</v>
      </c>
      <c r="H79" s="182">
        <v>304880.39890999999</v>
      </c>
      <c r="I79" s="185">
        <v>3.356147683661314E-2</v>
      </c>
    </row>
    <row r="80" spans="1:10" x14ac:dyDescent="0.15">
      <c r="A80" s="116"/>
      <c r="B80" s="117"/>
      <c r="C80" s="118"/>
      <c r="D80" s="118"/>
      <c r="E80" s="117"/>
      <c r="F80" s="117"/>
      <c r="G80" s="121"/>
      <c r="H80" s="117"/>
      <c r="I80" s="120"/>
    </row>
    <row r="82" spans="1:12" s="76" customFormat="1" x14ac:dyDescent="0.15">
      <c r="A82" s="76" t="s">
        <v>164</v>
      </c>
      <c r="C82" s="79"/>
      <c r="D82" s="79"/>
      <c r="J82" s="110"/>
      <c r="L82" s="110"/>
    </row>
    <row r="83" spans="1:12" ht="16.5" x14ac:dyDescent="0.15">
      <c r="A83" s="83" t="s">
        <v>165</v>
      </c>
      <c r="B83" s="82" t="s">
        <v>166</v>
      </c>
      <c r="C83" s="82" t="s">
        <v>167</v>
      </c>
      <c r="D83" s="82" t="s">
        <v>159</v>
      </c>
      <c r="E83" s="83" t="s">
        <v>168</v>
      </c>
      <c r="F83" s="82" t="s">
        <v>115</v>
      </c>
      <c r="G83" s="82" t="s">
        <v>116</v>
      </c>
      <c r="H83" s="83" t="s">
        <v>169</v>
      </c>
    </row>
    <row r="84" spans="1:12" ht="9" customHeight="1" x14ac:dyDescent="0.15">
      <c r="A84" s="123"/>
      <c r="B84" s="123"/>
      <c r="C84" s="125"/>
      <c r="D84" s="186" t="s">
        <v>82</v>
      </c>
      <c r="E84" s="187" t="s">
        <v>82</v>
      </c>
      <c r="F84" s="187" t="s">
        <v>82</v>
      </c>
      <c r="G84" s="187" t="s">
        <v>82</v>
      </c>
      <c r="H84" s="187" t="s">
        <v>83</v>
      </c>
    </row>
    <row r="85" spans="1:12" ht="9" customHeight="1" x14ac:dyDescent="0.15">
      <c r="A85" s="123" t="s">
        <v>170</v>
      </c>
      <c r="B85" s="125">
        <v>39540</v>
      </c>
      <c r="C85" s="125">
        <v>39723</v>
      </c>
      <c r="D85" s="188">
        <v>413915</v>
      </c>
      <c r="E85" s="188">
        <v>127.62379199999999</v>
      </c>
      <c r="F85" s="188">
        <v>11486.14128</v>
      </c>
      <c r="G85" s="188">
        <v>425401.14127999998</v>
      </c>
      <c r="H85" s="129">
        <v>4.6828496027886912E-2</v>
      </c>
    </row>
    <row r="86" spans="1:12" ht="9" customHeight="1" x14ac:dyDescent="0.15">
      <c r="A86" s="123" t="s">
        <v>170</v>
      </c>
      <c r="B86" s="125">
        <v>39517</v>
      </c>
      <c r="C86" s="125">
        <v>39701</v>
      </c>
      <c r="D86" s="188">
        <v>400000</v>
      </c>
      <c r="E86" s="188">
        <v>111.11111099999999</v>
      </c>
      <c r="F86" s="188">
        <v>12555.555543</v>
      </c>
      <c r="G86" s="188">
        <v>412555.55554299999</v>
      </c>
      <c r="H86" s="129">
        <v>4.5414443731621325E-2</v>
      </c>
    </row>
    <row r="87" spans="1:12" ht="9" customHeight="1" x14ac:dyDescent="0.15">
      <c r="A87" s="123" t="s">
        <v>87</v>
      </c>
      <c r="B87" s="125">
        <v>39629</v>
      </c>
      <c r="C87" s="125">
        <v>39630</v>
      </c>
      <c r="D87" s="188">
        <v>357182.28</v>
      </c>
      <c r="E87" s="188">
        <v>101.697733</v>
      </c>
      <c r="F87" s="188">
        <v>101.697733</v>
      </c>
      <c r="G87" s="188">
        <v>357283.97773300001</v>
      </c>
      <c r="H87" s="129">
        <v>3.9330104479162645E-2</v>
      </c>
    </row>
    <row r="88" spans="1:12" ht="9" customHeight="1" x14ac:dyDescent="0.15">
      <c r="A88" s="123" t="s">
        <v>171</v>
      </c>
      <c r="B88" s="125">
        <v>39561</v>
      </c>
      <c r="C88" s="125">
        <v>39651</v>
      </c>
      <c r="D88" s="188">
        <v>155003.57</v>
      </c>
      <c r="E88" s="188">
        <v>53.820684</v>
      </c>
      <c r="F88" s="188">
        <v>3713.6271959999999</v>
      </c>
      <c r="G88" s="188">
        <v>158717.19719599999</v>
      </c>
      <c r="H88" s="129">
        <v>1.7471715322827847E-2</v>
      </c>
    </row>
    <row r="89" spans="1:12" ht="9" customHeight="1" x14ac:dyDescent="0.15">
      <c r="A89" s="123" t="s">
        <v>171</v>
      </c>
      <c r="B89" s="125">
        <v>39625</v>
      </c>
      <c r="C89" s="125">
        <v>39632</v>
      </c>
      <c r="D89" s="188">
        <v>305500</v>
      </c>
      <c r="E89" s="188">
        <v>98.438889000000003</v>
      </c>
      <c r="F89" s="188">
        <v>492.19444499999997</v>
      </c>
      <c r="G89" s="188">
        <v>305992.19444499997</v>
      </c>
      <c r="H89" s="129">
        <v>3.3683864173510998E-2</v>
      </c>
    </row>
    <row r="90" spans="1:12" ht="9" customHeight="1" x14ac:dyDescent="0.15">
      <c r="A90" s="132" t="s">
        <v>102</v>
      </c>
      <c r="B90" s="132"/>
      <c r="C90" s="189"/>
      <c r="D90" s="189"/>
      <c r="E90" s="190"/>
      <c r="F90" s="190"/>
      <c r="G90" s="191">
        <f>SUM(G85:G89)</f>
        <v>1659950.066197</v>
      </c>
      <c r="H90" s="134">
        <f>SUM(H85:H89)</f>
        <v>0.18272862373500973</v>
      </c>
    </row>
    <row r="91" spans="1:12" x14ac:dyDescent="0.15">
      <c r="A91" s="116"/>
      <c r="B91" s="117"/>
      <c r="C91" s="118"/>
      <c r="D91" s="118"/>
      <c r="E91" s="117"/>
      <c r="F91" s="117"/>
      <c r="G91" s="121"/>
      <c r="H91" s="117"/>
      <c r="I91" s="120"/>
    </row>
    <row r="92" spans="1:12" x14ac:dyDescent="0.15">
      <c r="A92" s="76"/>
      <c r="B92" s="81"/>
      <c r="E92" s="110"/>
      <c r="F92" s="110"/>
      <c r="G92" s="135"/>
      <c r="H92" s="136"/>
    </row>
    <row r="93" spans="1:12" s="76" customFormat="1" x14ac:dyDescent="0.15">
      <c r="A93" s="116" t="s">
        <v>172</v>
      </c>
      <c r="B93" s="117"/>
      <c r="C93" s="118"/>
      <c r="D93" s="118"/>
      <c r="E93" s="117"/>
      <c r="F93" s="117"/>
      <c r="G93" s="121"/>
      <c r="H93" s="117"/>
      <c r="I93" s="120"/>
      <c r="J93" s="110"/>
      <c r="L93" s="110"/>
    </row>
    <row r="94" spans="1:12" s="76" customFormat="1" x14ac:dyDescent="0.15">
      <c r="A94" s="116"/>
      <c r="B94" s="117"/>
      <c r="C94" s="118"/>
      <c r="D94" s="118"/>
      <c r="E94" s="117"/>
      <c r="F94" s="117"/>
      <c r="G94" s="121"/>
      <c r="H94" s="117"/>
      <c r="I94" s="120"/>
      <c r="J94" s="110"/>
      <c r="L94" s="110"/>
    </row>
    <row r="95" spans="1:12" s="76" customFormat="1" x14ac:dyDescent="0.15">
      <c r="A95" s="116" t="s">
        <v>173</v>
      </c>
      <c r="B95" s="117"/>
      <c r="C95" s="118"/>
      <c r="D95" s="118"/>
      <c r="E95" s="117"/>
      <c r="F95" s="117"/>
      <c r="G95" s="121"/>
      <c r="H95" s="117"/>
      <c r="I95" s="120"/>
      <c r="J95" s="110"/>
      <c r="L95" s="110"/>
    </row>
    <row r="96" spans="1:12" s="192" customFormat="1" ht="33" x14ac:dyDescent="0.15">
      <c r="A96" s="83" t="s">
        <v>73</v>
      </c>
      <c r="B96" s="82" t="s">
        <v>110</v>
      </c>
      <c r="C96" s="82" t="s">
        <v>111</v>
      </c>
      <c r="D96" s="82" t="s">
        <v>112</v>
      </c>
      <c r="E96" s="83" t="s">
        <v>113</v>
      </c>
      <c r="F96" s="82" t="s">
        <v>114</v>
      </c>
      <c r="G96" s="82" t="s">
        <v>115</v>
      </c>
      <c r="H96" s="83" t="s">
        <v>116</v>
      </c>
      <c r="I96" s="83" t="s">
        <v>117</v>
      </c>
      <c r="J96" s="82" t="s">
        <v>118</v>
      </c>
      <c r="L96" s="193"/>
    </row>
    <row r="97" spans="1:10" ht="9" customHeight="1" x14ac:dyDescent="0.15">
      <c r="A97" s="169" t="s">
        <v>174</v>
      </c>
      <c r="B97" s="166">
        <v>5000</v>
      </c>
      <c r="C97" s="150">
        <v>39583</v>
      </c>
      <c r="D97" s="150">
        <v>39674</v>
      </c>
      <c r="E97" s="167">
        <v>100</v>
      </c>
      <c r="F97" s="144">
        <v>3.175E-2</v>
      </c>
      <c r="G97" s="167">
        <v>1.4922500000000001</v>
      </c>
      <c r="H97" s="160">
        <v>507461.25</v>
      </c>
      <c r="I97" s="128">
        <v>8.3333333333333332E-3</v>
      </c>
      <c r="J97" s="95">
        <v>5.586173807251317E-2</v>
      </c>
    </row>
    <row r="98" spans="1:10" ht="9" customHeight="1" x14ac:dyDescent="0.15">
      <c r="A98" s="169" t="s">
        <v>175</v>
      </c>
      <c r="B98" s="166">
        <v>5562</v>
      </c>
      <c r="C98" s="150">
        <v>39581</v>
      </c>
      <c r="D98" s="150">
        <v>39733</v>
      </c>
      <c r="E98" s="167">
        <v>100</v>
      </c>
      <c r="F98" s="144">
        <v>0.03</v>
      </c>
      <c r="G98" s="167">
        <v>1.47</v>
      </c>
      <c r="H98" s="160">
        <v>564376.14</v>
      </c>
      <c r="I98" s="128">
        <v>9.2700000000000005E-2</v>
      </c>
      <c r="J98" s="95">
        <v>6.212697443806009E-2</v>
      </c>
    </row>
    <row r="99" spans="1:10" ht="9" customHeight="1" x14ac:dyDescent="0.15">
      <c r="A99" s="132" t="s">
        <v>102</v>
      </c>
      <c r="B99" s="84"/>
      <c r="C99" s="85"/>
      <c r="D99" s="85"/>
      <c r="E99" s="133"/>
      <c r="F99" s="84"/>
      <c r="G99" s="133"/>
      <c r="H99" s="133">
        <f>SUM(H97:H98)</f>
        <v>1071837.3900000001</v>
      </c>
      <c r="I99" s="128"/>
      <c r="J99" s="134">
        <f>SUM(J97:J98)</f>
        <v>0.11798871251057326</v>
      </c>
    </row>
    <row r="100" spans="1:10" ht="9" customHeight="1" x14ac:dyDescent="0.15">
      <c r="A100" s="76"/>
      <c r="E100" s="137"/>
      <c r="G100" s="137"/>
      <c r="H100" s="137"/>
      <c r="I100" s="155"/>
      <c r="J100" s="194"/>
    </row>
    <row r="101" spans="1:10" ht="9" customHeight="1" x14ac:dyDescent="0.15">
      <c r="A101" s="76"/>
      <c r="E101" s="137"/>
      <c r="G101" s="137"/>
      <c r="H101" s="137"/>
      <c r="I101" s="155"/>
      <c r="J101" s="194"/>
    </row>
    <row r="102" spans="1:10" ht="9" customHeight="1" x14ac:dyDescent="0.15">
      <c r="A102" s="76" t="s">
        <v>176</v>
      </c>
      <c r="E102" s="137"/>
      <c r="G102" s="137"/>
      <c r="H102" s="137"/>
      <c r="I102" s="155"/>
      <c r="J102" s="194"/>
    </row>
    <row r="103" spans="1:10" ht="9" customHeight="1" x14ac:dyDescent="0.15">
      <c r="A103" s="76"/>
      <c r="E103" s="137"/>
      <c r="G103" s="137"/>
      <c r="H103" s="137"/>
      <c r="I103" s="155"/>
      <c r="J103" s="194"/>
    </row>
    <row r="104" spans="1:10" ht="9" customHeight="1" x14ac:dyDescent="0.15">
      <c r="A104" s="195" t="s">
        <v>177</v>
      </c>
      <c r="B104" s="196"/>
      <c r="C104" s="197"/>
      <c r="D104" s="197"/>
      <c r="E104" s="198"/>
      <c r="F104" s="196"/>
      <c r="G104" s="198"/>
      <c r="H104" s="198"/>
      <c r="I104" s="199"/>
      <c r="J104" s="200"/>
    </row>
    <row r="105" spans="1:10" ht="33.75" customHeight="1" x14ac:dyDescent="0.15">
      <c r="A105" s="83" t="s">
        <v>73</v>
      </c>
      <c r="B105" s="82" t="s">
        <v>110</v>
      </c>
      <c r="C105" s="82" t="s">
        <v>111</v>
      </c>
      <c r="D105" s="82" t="s">
        <v>112</v>
      </c>
      <c r="E105" s="83" t="s">
        <v>113</v>
      </c>
      <c r="F105" s="82" t="s">
        <v>114</v>
      </c>
      <c r="G105" s="82" t="s">
        <v>115</v>
      </c>
      <c r="H105" s="83" t="s">
        <v>116</v>
      </c>
      <c r="I105" s="83" t="s">
        <v>117</v>
      </c>
      <c r="J105" s="82" t="s">
        <v>118</v>
      </c>
    </row>
    <row r="106" spans="1:10" ht="9" customHeight="1" x14ac:dyDescent="0.15">
      <c r="A106" s="132" t="s">
        <v>178</v>
      </c>
      <c r="B106" s="84">
        <v>29</v>
      </c>
      <c r="C106" s="85">
        <v>39548</v>
      </c>
      <c r="D106" s="85">
        <v>39639</v>
      </c>
      <c r="E106" s="133">
        <v>10000</v>
      </c>
      <c r="F106" s="84">
        <v>3.1694505517241383</v>
      </c>
      <c r="G106" s="133">
        <v>259.89494524137933</v>
      </c>
      <c r="H106" s="133">
        <v>297536.95341199997</v>
      </c>
      <c r="I106" s="128">
        <v>4.1428571428571426E-3</v>
      </c>
      <c r="J106" s="134">
        <v>3.2753104514669236E-2</v>
      </c>
    </row>
    <row r="107" spans="1:10" ht="9" customHeight="1" x14ac:dyDescent="0.15">
      <c r="A107" s="201" t="s">
        <v>179</v>
      </c>
      <c r="B107" s="202"/>
      <c r="C107" s="131"/>
      <c r="D107" s="131"/>
      <c r="E107" s="203"/>
      <c r="F107" s="202"/>
      <c r="G107" s="203"/>
      <c r="H107" s="203">
        <v>297261.21121400001</v>
      </c>
      <c r="I107" s="204"/>
      <c r="J107" s="205">
        <v>3.2943930067225916E-2</v>
      </c>
    </row>
    <row r="108" spans="1:10" ht="9" customHeight="1" x14ac:dyDescent="0.15">
      <c r="A108" s="76"/>
      <c r="E108" s="137"/>
      <c r="G108" s="137"/>
      <c r="H108" s="137"/>
      <c r="I108" s="155"/>
      <c r="J108" s="194"/>
    </row>
    <row r="109" spans="1:10" ht="9" customHeight="1" x14ac:dyDescent="0.15">
      <c r="A109" s="76"/>
      <c r="E109" s="137"/>
      <c r="G109" s="137"/>
      <c r="H109" s="137"/>
      <c r="I109" s="155"/>
      <c r="J109" s="194"/>
    </row>
    <row r="110" spans="1:10" ht="9" customHeight="1" x14ac:dyDescent="0.15">
      <c r="A110" s="76" t="s">
        <v>180</v>
      </c>
      <c r="E110" s="137"/>
      <c r="G110" s="137"/>
      <c r="H110" s="137"/>
      <c r="I110" s="155"/>
      <c r="J110" s="194"/>
    </row>
    <row r="111" spans="1:10" ht="9" customHeight="1" x14ac:dyDescent="0.15">
      <c r="A111" s="76"/>
      <c r="E111" s="137"/>
      <c r="G111" s="137"/>
      <c r="H111" s="137"/>
      <c r="I111" s="155"/>
      <c r="J111" s="194"/>
    </row>
    <row r="112" spans="1:10" ht="24.75" x14ac:dyDescent="0.15">
      <c r="A112" s="83" t="s">
        <v>181</v>
      </c>
      <c r="B112" s="82" t="s">
        <v>110</v>
      </c>
      <c r="C112" s="82" t="s">
        <v>111</v>
      </c>
      <c r="D112" s="82" t="s">
        <v>182</v>
      </c>
      <c r="E112" s="82" t="s">
        <v>183</v>
      </c>
      <c r="F112" s="82" t="s">
        <v>118</v>
      </c>
      <c r="G112" s="137"/>
      <c r="H112" s="137"/>
      <c r="I112" s="155"/>
      <c r="J112" s="194"/>
    </row>
    <row r="113" spans="1:12" ht="9" customHeight="1" x14ac:dyDescent="0.15">
      <c r="A113" s="132" t="s">
        <v>184</v>
      </c>
      <c r="B113" s="206">
        <v>6430.8681669999996</v>
      </c>
      <c r="C113" s="85">
        <v>39594</v>
      </c>
      <c r="D113" s="89">
        <v>15.7</v>
      </c>
      <c r="E113" s="207">
        <v>100964.63022189999</v>
      </c>
      <c r="F113" s="208">
        <v>1.1114266809621276E-2</v>
      </c>
      <c r="G113" s="137"/>
      <c r="H113" s="137"/>
      <c r="I113" s="155"/>
      <c r="J113" s="194"/>
    </row>
    <row r="114" spans="1:12" ht="9" customHeight="1" x14ac:dyDescent="0.15">
      <c r="A114" s="201" t="s">
        <v>179</v>
      </c>
      <c r="B114" s="209"/>
      <c r="C114" s="131"/>
      <c r="D114" s="131"/>
      <c r="E114" s="210">
        <v>100900.32154023</v>
      </c>
      <c r="F114" s="211">
        <v>1.1182263313153699E-2</v>
      </c>
      <c r="G114" s="137"/>
      <c r="H114" s="137"/>
      <c r="I114" s="155"/>
      <c r="J114" s="194"/>
    </row>
    <row r="115" spans="1:12" ht="9" customHeight="1" x14ac:dyDescent="0.15">
      <c r="A115" s="76"/>
      <c r="E115" s="137"/>
      <c r="G115" s="137"/>
      <c r="H115" s="137"/>
      <c r="I115" s="155"/>
      <c r="J115" s="194"/>
    </row>
    <row r="116" spans="1:12" ht="9" customHeight="1" x14ac:dyDescent="0.15">
      <c r="A116" s="76"/>
      <c r="E116" s="137"/>
      <c r="G116" s="137"/>
      <c r="H116" s="137"/>
      <c r="I116" s="155"/>
      <c r="J116" s="194"/>
    </row>
    <row r="117" spans="1:12" ht="9" customHeight="1" x14ac:dyDescent="0.15">
      <c r="A117" s="76"/>
      <c r="E117" s="137"/>
      <c r="G117" s="137"/>
      <c r="H117" s="137"/>
      <c r="I117" s="155"/>
      <c r="J117" s="194"/>
    </row>
    <row r="118" spans="1:12" x14ac:dyDescent="0.15">
      <c r="A118" s="117"/>
      <c r="B118" s="212"/>
      <c r="C118" s="212"/>
      <c r="D118" s="212"/>
      <c r="E118" s="212"/>
      <c r="F118" s="234"/>
      <c r="G118" s="234"/>
      <c r="H118" s="212"/>
      <c r="L118" s="109"/>
    </row>
    <row r="119" spans="1:12" x14ac:dyDescent="0.15">
      <c r="A119" s="213"/>
      <c r="C119" s="77"/>
      <c r="D119" s="214"/>
      <c r="E119" s="215"/>
      <c r="F119" s="215"/>
      <c r="G119" s="216"/>
      <c r="H119" s="216"/>
      <c r="L119" s="109"/>
    </row>
    <row r="120" spans="1:12" x14ac:dyDescent="0.15">
      <c r="A120" s="217"/>
      <c r="C120" s="77"/>
      <c r="D120" s="214"/>
      <c r="E120" s="215"/>
      <c r="F120" s="215"/>
      <c r="G120" s="216"/>
      <c r="H120" s="216"/>
      <c r="L120" s="109"/>
    </row>
    <row r="121" spans="1:12" x14ac:dyDescent="0.15">
      <c r="A121" s="218" t="s">
        <v>57</v>
      </c>
      <c r="B121" s="219"/>
      <c r="C121" s="220" t="s">
        <v>58</v>
      </c>
      <c r="D121" s="218"/>
      <c r="E121" s="220"/>
      <c r="F121" s="221"/>
      <c r="G121" s="221"/>
      <c r="H121" s="222"/>
      <c r="I121" s="223" t="s">
        <v>59</v>
      </c>
      <c r="L121" s="109"/>
    </row>
    <row r="122" spans="1:12" x14ac:dyDescent="0.15">
      <c r="A122" s="218" t="s">
        <v>60</v>
      </c>
      <c r="B122" s="219"/>
      <c r="C122" s="220" t="s">
        <v>61</v>
      </c>
      <c r="D122" s="218"/>
      <c r="E122" s="220"/>
      <c r="F122" s="221"/>
      <c r="G122" s="221"/>
      <c r="H122" s="222"/>
      <c r="I122" s="223" t="s">
        <v>62</v>
      </c>
      <c r="L122" s="109"/>
    </row>
    <row r="123" spans="1:12" x14ac:dyDescent="0.15">
      <c r="A123" s="217"/>
      <c r="C123" s="77"/>
      <c r="D123" s="214"/>
      <c r="E123" s="215"/>
      <c r="F123" s="215"/>
      <c r="G123" s="216"/>
      <c r="H123" s="216"/>
      <c r="L123" s="109"/>
    </row>
    <row r="124" spans="1:12" x14ac:dyDescent="0.15">
      <c r="A124" s="217"/>
      <c r="C124" s="77"/>
      <c r="D124" s="214"/>
      <c r="E124" s="215"/>
      <c r="F124" s="215"/>
      <c r="G124" s="216"/>
      <c r="H124" s="216"/>
      <c r="L124" s="109"/>
    </row>
    <row r="125" spans="1:12" x14ac:dyDescent="0.15">
      <c r="A125" s="213"/>
      <c r="C125" s="77"/>
      <c r="D125" s="214"/>
      <c r="E125" s="215"/>
      <c r="F125" s="215"/>
      <c r="G125" s="216"/>
      <c r="H125" s="216"/>
      <c r="L125" s="109"/>
    </row>
    <row r="126" spans="1:12" x14ac:dyDescent="0.15">
      <c r="C126" s="224"/>
      <c r="D126" s="225"/>
      <c r="E126" s="226"/>
      <c r="F126" s="226"/>
      <c r="G126" s="216"/>
      <c r="H126" s="216"/>
      <c r="L126" s="109"/>
    </row>
    <row r="127" spans="1:12" x14ac:dyDescent="0.15">
      <c r="A127" s="117"/>
      <c r="B127" s="227"/>
      <c r="C127" s="228"/>
      <c r="D127" s="229"/>
      <c r="E127" s="215"/>
      <c r="F127" s="230"/>
      <c r="G127" s="216"/>
      <c r="H127" s="230"/>
      <c r="L127" s="109"/>
    </row>
    <row r="128" spans="1:12" x14ac:dyDescent="0.15">
      <c r="A128" s="117"/>
      <c r="B128" s="231"/>
      <c r="C128" s="117"/>
      <c r="D128" s="229"/>
      <c r="E128" s="215"/>
      <c r="F128" s="230"/>
      <c r="G128" s="216"/>
      <c r="H128" s="230"/>
      <c r="L128" s="109"/>
    </row>
  </sheetData>
  <mergeCells count="1">
    <mergeCell ref="F118:G11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196CA2A118C34D916582A15AC276DB" ma:contentTypeVersion="15" ma:contentTypeDescription="Create a new document." ma:contentTypeScope="" ma:versionID="d5ecc2ee342bce6a2a26968ba0cd96bf">
  <xsd:schema xmlns:xsd="http://www.w3.org/2001/XMLSchema" xmlns:xs="http://www.w3.org/2001/XMLSchema" xmlns:p="http://schemas.microsoft.com/office/2006/metadata/properties" xmlns:ns2="bef3e12f-c183-465e-b428-e635e1ca1152" xmlns:ns3="e9c34429-6716-4d06-975f-a95d113ffee2" targetNamespace="http://schemas.microsoft.com/office/2006/metadata/properties" ma:root="true" ma:fieldsID="187c62ed5c6a04cdb6b5e86ab764fee4" ns2:_="" ns3:_="">
    <xsd:import namespace="bef3e12f-c183-465e-b428-e635e1ca1152"/>
    <xsd:import namespace="e9c34429-6716-4d06-975f-a95d113ffe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image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f3e12f-c183-465e-b428-e635e1ca11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c7d16a40-692b-4fe6-8122-96b973638a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image" ma:index="20" nillable="true" ma:displayName="image" ma:format="Thumbnail" ma:internalName="imag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c34429-6716-4d06-975f-a95d113ffe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8D8DB3-2FE8-44C9-AF12-7B60DACC2456}"/>
</file>

<file path=customXml/itemProps2.xml><?xml version="1.0" encoding="utf-8"?>
<ds:datastoreItem xmlns:ds="http://schemas.openxmlformats.org/officeDocument/2006/customXml" ds:itemID="{926807A8-4697-4F93-9E0B-76FC8B7ABC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SITUATIA A SI P</vt:lpstr>
      <vt:lpstr>SITUATIA VUAN</vt:lpstr>
      <vt:lpstr>SIT DETALIATA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2019-07-02T13:47:19Z</dcterms:created>
  <dcterms:modified xsi:type="dcterms:W3CDTF">2019-07-02T13:47:22Z</dcterms:modified>
</cp:coreProperties>
</file>